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H517"/>
  <c r="G517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I509" s="1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H467" s="1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I341" s="1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H181"/>
  <c r="G18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I173" s="1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H13"/>
  <c r="G13"/>
  <c r="F13"/>
  <c r="F47" s="1"/>
  <c r="I551" l="1"/>
  <c r="I257"/>
  <c r="G89"/>
  <c r="H551"/>
  <c r="G551"/>
  <c r="G509"/>
  <c r="H509"/>
  <c r="F509"/>
  <c r="J509"/>
  <c r="I467"/>
  <c r="G467"/>
  <c r="J467"/>
  <c r="F467"/>
  <c r="G425"/>
  <c r="I425"/>
  <c r="J425"/>
  <c r="H425"/>
  <c r="F425"/>
  <c r="J383"/>
  <c r="F383"/>
  <c r="G383"/>
  <c r="J341"/>
  <c r="F341"/>
  <c r="H341"/>
  <c r="G341"/>
  <c r="I383"/>
  <c r="H383"/>
  <c r="J257"/>
  <c r="G257"/>
  <c r="F257"/>
  <c r="H257"/>
  <c r="H215"/>
  <c r="I215"/>
  <c r="G215"/>
  <c r="J173"/>
  <c r="H173"/>
  <c r="G173"/>
  <c r="F173"/>
  <c r="J131"/>
  <c r="H131"/>
  <c r="I131"/>
  <c r="G131"/>
  <c r="F131"/>
  <c r="H89"/>
  <c r="J89"/>
  <c r="I89"/>
  <c r="F89"/>
  <c r="G47"/>
  <c r="I47"/>
  <c r="H47"/>
  <c r="F594" l="1"/>
  <c r="J594"/>
  <c r="G594"/>
  <c r="H594"/>
  <c r="I594"/>
  <c r="L311"/>
  <c r="L341"/>
  <c r="L593"/>
  <c r="L563"/>
  <c r="L501"/>
  <c r="L207"/>
  <c r="L89"/>
  <c r="L59"/>
  <c r="L321"/>
  <c r="L326"/>
  <c r="L269"/>
  <c r="L299"/>
  <c r="L551"/>
  <c r="L521"/>
  <c r="L509"/>
  <c r="L479"/>
  <c r="L437"/>
  <c r="L467"/>
  <c r="L573"/>
  <c r="L578"/>
  <c r="L494"/>
  <c r="L489"/>
  <c r="L214"/>
  <c r="L81"/>
  <c r="L594"/>
  <c r="L158"/>
  <c r="L153"/>
  <c r="L405"/>
  <c r="L410"/>
  <c r="L536"/>
  <c r="L531"/>
  <c r="L215"/>
  <c r="L185"/>
  <c r="L237"/>
  <c r="L242"/>
  <c r="L111"/>
  <c r="L116"/>
  <c r="L452"/>
  <c r="L447"/>
  <c r="L200"/>
  <c r="L195"/>
  <c r="L291"/>
  <c r="L550"/>
  <c r="L46"/>
  <c r="L143"/>
  <c r="L173"/>
  <c r="L424"/>
  <c r="L227"/>
  <c r="L257"/>
  <c r="L585"/>
  <c r="L249"/>
  <c r="L74"/>
  <c r="L69"/>
  <c r="L88"/>
  <c r="L47"/>
  <c r="L17"/>
  <c r="L375"/>
  <c r="L508"/>
  <c r="L340"/>
  <c r="L333"/>
  <c r="L298"/>
  <c r="L417"/>
  <c r="L368"/>
  <c r="L363"/>
  <c r="L131"/>
  <c r="L101"/>
  <c r="L27"/>
  <c r="L32"/>
  <c r="L130"/>
  <c r="L592"/>
  <c r="L459"/>
  <c r="L39"/>
  <c r="L279"/>
  <c r="L284"/>
  <c r="L543"/>
  <c r="L425"/>
  <c r="L395"/>
  <c r="L123"/>
  <c r="L172"/>
  <c r="L353"/>
  <c r="L383"/>
  <c r="L382"/>
  <c r="L466"/>
  <c r="L165"/>
  <c r="L256"/>
</calcChain>
</file>

<file path=xl/sharedStrings.xml><?xml version="1.0" encoding="utf-8"?>
<sst xmlns="http://schemas.openxmlformats.org/spreadsheetml/2006/main" count="690" uniqueCount="142">
  <si>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</si>
  <si>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</si>
  <si>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</si>
  <si>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</si>
  <si>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</si>
  <si>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</si>
  <si>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</si>
  <si>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</si>
  <si>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</si>
  <si>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</si>
  <si>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</si>
  <si>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</si>
  <si>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</si>
  <si>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</si>
  <si>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</si>
  <si>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</si>
  <si>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</si>
  <si>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</si>
  <si>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</si>
  <si>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</si>
  <si>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</si>
  <si>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</si>
  <si>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</si>
  <si>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</si>
  <si>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</si>
  <si>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</si>
  <si>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</si>
  <si>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</si>
  <si>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</si>
  <si>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</si>
  <si>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</si>
  <si>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</si>
  <si>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</si>
  <si>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</si>
  <si>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</si>
  <si>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</si>
  <si>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</si>
  <si>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</si>
  <si>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</si>
  <si>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</si>
  <si>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</si>
  <si>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</si>
  <si>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</si>
  <si>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</si>
  <si>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</si>
  <si>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Салат из свежих помидоров и огурцов </t>
  </si>
  <si>
    <t>54-5з</t>
  </si>
  <si>
    <t>Борщ с фасолью</t>
  </si>
  <si>
    <t>54-19с</t>
  </si>
  <si>
    <t>Плов из отварной говядины</t>
  </si>
  <si>
    <t>54-11м</t>
  </si>
  <si>
    <t>Компот из смеси сухофруктов</t>
  </si>
  <si>
    <t>54-35хн</t>
  </si>
  <si>
    <t>хлеб пшеничный</t>
  </si>
  <si>
    <t>хлеб ржаной</t>
  </si>
  <si>
    <t>салат из белокочанной капусты с морковью и яблоками</t>
  </si>
  <si>
    <t>54-9з</t>
  </si>
  <si>
    <t>суп из овощей</t>
  </si>
  <si>
    <t>54-17с</t>
  </si>
  <si>
    <t>макароны отварные</t>
  </si>
  <si>
    <t>54-1г</t>
  </si>
  <si>
    <t>тефтели из говядины с рисом</t>
  </si>
  <si>
    <t>54-16м</t>
  </si>
  <si>
    <t>компот из изюма</t>
  </si>
  <si>
    <t>54-4хн</t>
  </si>
  <si>
    <t>яблоко</t>
  </si>
  <si>
    <t>кукуруза сахарная</t>
  </si>
  <si>
    <t>54-21з</t>
  </si>
  <si>
    <t>щи из свежей капусты со сметаной</t>
  </si>
  <si>
    <t>54-1с</t>
  </si>
  <si>
    <t xml:space="preserve">картофельное пюре </t>
  </si>
  <si>
    <t>54-11г</t>
  </si>
  <si>
    <t>рыба запеченная в сметанном соусе (минтай)</t>
  </si>
  <si>
    <t>54-9р</t>
  </si>
  <si>
    <t>компот из чернослива</t>
  </si>
  <si>
    <t>54-3хн</t>
  </si>
  <si>
    <t xml:space="preserve">хлеб пшеничный </t>
  </si>
  <si>
    <t>горошек зеленый</t>
  </si>
  <si>
    <t>54-20з</t>
  </si>
  <si>
    <t>суп крестьянский с крупой (рисовая)</t>
  </si>
  <si>
    <t>54-11с</t>
  </si>
  <si>
    <t>жаркое по-домашнему</t>
  </si>
  <si>
    <t>54-9м</t>
  </si>
  <si>
    <t>кисель из брусники</t>
  </si>
  <si>
    <t>54-21хн</t>
  </si>
  <si>
    <t>Снежок 2,5%</t>
  </si>
  <si>
    <t>Пром</t>
  </si>
  <si>
    <t>салат из свежих помидоров и огурцов</t>
  </si>
  <si>
    <t>суп картофельный с макаронными изделиями</t>
  </si>
  <si>
    <t>54-7с</t>
  </si>
  <si>
    <t>каша гречневая рассыпчатая</t>
  </si>
  <si>
    <t>54-4г</t>
  </si>
  <si>
    <t>печень говяжья по-строгановски</t>
  </si>
  <si>
    <t>54-18м</t>
  </si>
  <si>
    <t>компот из свежих яблок</t>
  </si>
  <si>
    <t>54-32хн</t>
  </si>
  <si>
    <t>54-2гн</t>
  </si>
  <si>
    <t>банан</t>
  </si>
  <si>
    <t>салат из белокочанной капусты с помидорами и огурцами</t>
  </si>
  <si>
    <t>Щи из свежей капусты</t>
  </si>
  <si>
    <t>куриная голень</t>
  </si>
  <si>
    <t>сок яблочный</t>
  </si>
  <si>
    <t>соус красный основной</t>
  </si>
  <si>
    <t>54-6з</t>
  </si>
  <si>
    <t>54-65д</t>
  </si>
  <si>
    <t>54-3соус</t>
  </si>
  <si>
    <t>Огурец в нарезке</t>
  </si>
  <si>
    <t>54-2з</t>
  </si>
  <si>
    <t>суп гороховый</t>
  </si>
  <si>
    <t>54-8с</t>
  </si>
  <si>
    <t>котлета из курицы</t>
  </si>
  <si>
    <t>54-5м</t>
  </si>
  <si>
    <t>салат из свеклы отварной</t>
  </si>
  <si>
    <t>54-13з</t>
  </si>
  <si>
    <t>суп с рыбными консервами</t>
  </si>
  <si>
    <t>54-27с</t>
  </si>
  <si>
    <t>рагу из курицы</t>
  </si>
  <si>
    <t>54-22м</t>
  </si>
  <si>
    <t>салат из белокочанной капусты с морковью</t>
  </si>
  <si>
    <t>биточек из говядины</t>
  </si>
  <si>
    <t>54-6м</t>
  </si>
  <si>
    <t>винегрет овощной</t>
  </si>
  <si>
    <t>54-10с</t>
  </si>
  <si>
    <t>плов с курицы</t>
  </si>
  <si>
    <t>54-12м</t>
  </si>
  <si>
    <t xml:space="preserve">компот из кураги </t>
  </si>
  <si>
    <t>54-2хн</t>
  </si>
  <si>
    <t>суп крестьянский с крупа (перловая)</t>
  </si>
  <si>
    <t>какао с молоком</t>
  </si>
  <si>
    <t>54-21гн</t>
  </si>
  <si>
    <t>апельсин</t>
  </si>
  <si>
    <t>Директор</t>
  </si>
  <si>
    <t>Морозова И.В.</t>
  </si>
  <si>
    <t>пром</t>
  </si>
  <si>
    <t>Рассольник Ленинградский</t>
  </si>
  <si>
    <t>54-3с</t>
  </si>
  <si>
    <t>котлета рыбная (минтай)</t>
  </si>
  <si>
    <t>чай с лимоном с сахаром</t>
  </si>
  <si>
    <t>суп из овощей с фрикадельками мясными</t>
  </si>
  <si>
    <t>54.5с</t>
  </si>
  <si>
    <t>Капуста тушеная с мясом</t>
  </si>
  <si>
    <t>54.10м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</si>
</sst>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2" fillId="0" borderId="0" xfId="0" applyFont="1" applyProtection="1"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zoomScaleNormal="100" workbookViewId="0">
      <pane xSplit="4" ySplit="5" topLeftCell="E138" activePane="bottomRight" state="frozen"/>
      <selection pane="topRight" activeCell="E1" sqref="E1"/>
      <selection pane="bottomLeft" activeCell="A6" sqref="A6"/>
      <selection pane="bottomRight" activeCell="O148" sqref="O14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4"/>
      <c r="D1" s="65"/>
      <c r="E1" s="65"/>
      <c r="F1" s="13" t="s">
        <v>16</v>
      </c>
      <c r="G1" s="2" t="s">
        <v>17</v>
      </c>
      <c r="H1" s="66" t="s">
        <v>131</v>
      </c>
      <c r="I1" s="66"/>
      <c r="J1" s="66"/>
      <c r="K1" s="66"/>
    </row>
    <row r="2" spans="1:12" ht="18">
      <c r="A2" s="43" t="s">
        <v>6</v>
      </c>
      <c r="C2" s="2"/>
      <c r="G2" s="2" t="s">
        <v>18</v>
      </c>
      <c r="H2" s="66" t="s">
        <v>132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30</v>
      </c>
      <c r="I3" s="55">
        <v>8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45</v>
      </c>
      <c r="F18" s="51">
        <v>80</v>
      </c>
      <c r="G18" s="51">
        <v>0.8</v>
      </c>
      <c r="H18" s="51">
        <v>4.0999999999999996</v>
      </c>
      <c r="I18" s="51">
        <v>2.5</v>
      </c>
      <c r="J18" s="51">
        <v>49.9</v>
      </c>
      <c r="K18" s="52" t="s">
        <v>46</v>
      </c>
      <c r="L18" s="51">
        <v>16</v>
      </c>
    </row>
    <row r="19" spans="1:12" ht="15">
      <c r="A19" s="25"/>
      <c r="B19" s="16"/>
      <c r="C19" s="11"/>
      <c r="D19" s="7" t="s">
        <v>28</v>
      </c>
      <c r="E19" s="50" t="s">
        <v>47</v>
      </c>
      <c r="F19" s="51">
        <v>200</v>
      </c>
      <c r="G19" s="51">
        <v>3.1</v>
      </c>
      <c r="H19" s="51">
        <v>5.0999999999999996</v>
      </c>
      <c r="I19" s="51">
        <v>12.3</v>
      </c>
      <c r="J19" s="51">
        <v>107.5</v>
      </c>
      <c r="K19" s="52" t="s">
        <v>48</v>
      </c>
      <c r="L19" s="51">
        <v>10</v>
      </c>
    </row>
    <row r="20" spans="1:12" ht="15">
      <c r="A20" s="25"/>
      <c r="B20" s="16"/>
      <c r="C20" s="11"/>
      <c r="D20" s="7" t="s">
        <v>29</v>
      </c>
      <c r="E20" s="50" t="s">
        <v>49</v>
      </c>
      <c r="F20" s="51">
        <v>250</v>
      </c>
      <c r="G20" s="51">
        <v>19.100000000000001</v>
      </c>
      <c r="H20" s="51">
        <v>18.399999999999999</v>
      </c>
      <c r="I20" s="51">
        <v>48.2</v>
      </c>
      <c r="J20" s="51">
        <v>435.3</v>
      </c>
      <c r="K20" s="52" t="s">
        <v>50</v>
      </c>
      <c r="L20" s="51">
        <v>36.200000000000003</v>
      </c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 t="s">
        <v>51</v>
      </c>
      <c r="F22" s="51">
        <v>200</v>
      </c>
      <c r="G22" s="51">
        <v>0.4</v>
      </c>
      <c r="H22" s="51">
        <v>0</v>
      </c>
      <c r="I22" s="51">
        <v>19.8</v>
      </c>
      <c r="J22" s="51">
        <v>80.8</v>
      </c>
      <c r="K22" s="52" t="s">
        <v>52</v>
      </c>
      <c r="L22" s="51">
        <v>8.9499999999999993</v>
      </c>
    </row>
    <row r="23" spans="1:12" ht="15">
      <c r="A23" s="25"/>
      <c r="B23" s="16"/>
      <c r="C23" s="11"/>
      <c r="D23" s="7" t="s">
        <v>32</v>
      </c>
      <c r="E23" s="50" t="s">
        <v>53</v>
      </c>
      <c r="F23" s="51">
        <v>60</v>
      </c>
      <c r="G23" s="51">
        <v>4.5999999999999996</v>
      </c>
      <c r="H23" s="51">
        <v>0.5</v>
      </c>
      <c r="I23" s="51">
        <v>29.5</v>
      </c>
      <c r="J23" s="51">
        <v>140.6</v>
      </c>
      <c r="K23" s="52" t="s">
        <v>86</v>
      </c>
      <c r="L23" s="51">
        <v>2.6</v>
      </c>
    </row>
    <row r="24" spans="1:12" ht="15">
      <c r="A24" s="25"/>
      <c r="B24" s="16"/>
      <c r="C24" s="11"/>
      <c r="D24" s="7" t="s">
        <v>33</v>
      </c>
      <c r="E24" s="50" t="s">
        <v>54</v>
      </c>
      <c r="F24" s="51">
        <v>30</v>
      </c>
      <c r="G24" s="51">
        <v>2</v>
      </c>
      <c r="H24" s="51">
        <v>0.4</v>
      </c>
      <c r="I24" s="51">
        <v>10</v>
      </c>
      <c r="J24" s="51">
        <v>51.2</v>
      </c>
      <c r="K24" s="52" t="s">
        <v>86</v>
      </c>
      <c r="L24" s="51">
        <v>2.5</v>
      </c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820</v>
      </c>
      <c r="G27" s="21">
        <f t="shared" ref="G27:J27" si="3">SUM(G18:G26)</f>
        <v>30</v>
      </c>
      <c r="H27" s="21">
        <f t="shared" si="3"/>
        <v>28.499999999999996</v>
      </c>
      <c r="I27" s="21">
        <f t="shared" si="3"/>
        <v>122.3</v>
      </c>
      <c r="J27" s="21">
        <f t="shared" si="3"/>
        <v>865.30000000000007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2" t="s">
        <v>4</v>
      </c>
      <c r="D47" s="63"/>
      <c r="E47" s="33"/>
      <c r="F47" s="34">
        <f>F13+F17+F27+F32+F39+F46</f>
        <v>820</v>
      </c>
      <c r="G47" s="34">
        <f t="shared" ref="G47:J47" si="7">G13+G17+G27+G32+G39+G46</f>
        <v>30</v>
      </c>
      <c r="H47" s="34">
        <f t="shared" si="7"/>
        <v>28.499999999999996</v>
      </c>
      <c r="I47" s="34">
        <f t="shared" si="7"/>
        <v>122.3</v>
      </c>
      <c r="J47" s="34">
        <f t="shared" si="7"/>
        <v>865.30000000000007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55</v>
      </c>
      <c r="F60" s="51">
        <v>80</v>
      </c>
      <c r="G60" s="51">
        <v>1.1000000000000001</v>
      </c>
      <c r="H60" s="51">
        <v>8.1</v>
      </c>
      <c r="I60" s="51">
        <v>4.8</v>
      </c>
      <c r="J60" s="51">
        <v>96.7</v>
      </c>
      <c r="K60" s="52" t="s">
        <v>56</v>
      </c>
      <c r="L60" s="51">
        <v>10.35</v>
      </c>
    </row>
    <row r="61" spans="1:12" ht="15">
      <c r="A61" s="15"/>
      <c r="B61" s="16"/>
      <c r="C61" s="11"/>
      <c r="D61" s="7" t="s">
        <v>28</v>
      </c>
      <c r="E61" s="50" t="s">
        <v>57</v>
      </c>
      <c r="F61" s="51">
        <v>200</v>
      </c>
      <c r="G61" s="51">
        <v>1.4</v>
      </c>
      <c r="H61" s="51">
        <v>3.7</v>
      </c>
      <c r="I61" s="51">
        <v>8.1</v>
      </c>
      <c r="J61" s="51">
        <v>71.2</v>
      </c>
      <c r="K61" s="52" t="s">
        <v>58</v>
      </c>
      <c r="L61" s="51">
        <v>12.49</v>
      </c>
    </row>
    <row r="62" spans="1:12" ht="15">
      <c r="A62" s="15"/>
      <c r="B62" s="16"/>
      <c r="C62" s="11"/>
      <c r="D62" s="7" t="s">
        <v>29</v>
      </c>
      <c r="E62" s="50" t="s">
        <v>61</v>
      </c>
      <c r="F62" s="51">
        <v>100</v>
      </c>
      <c r="G62" s="51">
        <v>14.5</v>
      </c>
      <c r="H62" s="51">
        <v>14.6</v>
      </c>
      <c r="I62" s="51">
        <v>8.1</v>
      </c>
      <c r="J62" s="51">
        <v>221.9</v>
      </c>
      <c r="K62" s="52" t="s">
        <v>62</v>
      </c>
      <c r="L62" s="51">
        <v>29.4</v>
      </c>
    </row>
    <row r="63" spans="1:12" ht="15">
      <c r="A63" s="15"/>
      <c r="B63" s="16"/>
      <c r="C63" s="11"/>
      <c r="D63" s="7" t="s">
        <v>30</v>
      </c>
      <c r="E63" s="50" t="s">
        <v>59</v>
      </c>
      <c r="F63" s="51">
        <v>150</v>
      </c>
      <c r="G63" s="51">
        <v>5.3</v>
      </c>
      <c r="H63" s="51">
        <v>4.9000000000000004</v>
      </c>
      <c r="I63" s="51">
        <v>32.799999999999997</v>
      </c>
      <c r="J63" s="51">
        <v>196.8</v>
      </c>
      <c r="K63" s="52" t="s">
        <v>60</v>
      </c>
      <c r="L63" s="51">
        <v>9.98</v>
      </c>
    </row>
    <row r="64" spans="1:12" ht="15">
      <c r="A64" s="15"/>
      <c r="B64" s="16"/>
      <c r="C64" s="11"/>
      <c r="D64" s="7" t="s">
        <v>31</v>
      </c>
      <c r="E64" s="50" t="s">
        <v>63</v>
      </c>
      <c r="F64" s="51">
        <v>200</v>
      </c>
      <c r="G64" s="51">
        <v>0.4</v>
      </c>
      <c r="H64" s="51">
        <v>0.1</v>
      </c>
      <c r="I64" s="51">
        <v>18.3</v>
      </c>
      <c r="J64" s="51">
        <v>75.900000000000006</v>
      </c>
      <c r="K64" s="52" t="s">
        <v>64</v>
      </c>
      <c r="L64" s="51">
        <v>8.9499999999999993</v>
      </c>
    </row>
    <row r="65" spans="1:12" ht="15">
      <c r="A65" s="15"/>
      <c r="B65" s="16"/>
      <c r="C65" s="11"/>
      <c r="D65" s="7" t="s">
        <v>32</v>
      </c>
      <c r="E65" s="50" t="s">
        <v>53</v>
      </c>
      <c r="F65" s="51">
        <v>60</v>
      </c>
      <c r="G65" s="51">
        <v>4.5999999999999996</v>
      </c>
      <c r="H65" s="51">
        <v>0.5</v>
      </c>
      <c r="I65" s="51">
        <v>29.5</v>
      </c>
      <c r="J65" s="51">
        <v>140.6</v>
      </c>
      <c r="K65" s="52" t="s">
        <v>86</v>
      </c>
      <c r="L65" s="51">
        <v>2.6</v>
      </c>
    </row>
    <row r="66" spans="1:12" ht="15">
      <c r="A66" s="15"/>
      <c r="B66" s="16"/>
      <c r="C66" s="11"/>
      <c r="D66" s="7" t="s">
        <v>33</v>
      </c>
      <c r="E66" s="50" t="s">
        <v>54</v>
      </c>
      <c r="F66" s="51">
        <v>30</v>
      </c>
      <c r="G66" s="51">
        <v>2</v>
      </c>
      <c r="H66" s="51">
        <v>0.4</v>
      </c>
      <c r="I66" s="51">
        <v>10</v>
      </c>
      <c r="J66" s="51">
        <v>51.2</v>
      </c>
      <c r="K66" s="52" t="s">
        <v>86</v>
      </c>
      <c r="L66" s="51">
        <v>2.5</v>
      </c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820</v>
      </c>
      <c r="G69" s="21">
        <f t="shared" ref="G69" si="18">SUM(G60:G68)</f>
        <v>29.299999999999997</v>
      </c>
      <c r="H69" s="21">
        <f t="shared" ref="H69" si="19">SUM(H60:H68)</f>
        <v>32.299999999999997</v>
      </c>
      <c r="I69" s="21">
        <f t="shared" ref="I69" si="20">SUM(I60:I68)</f>
        <v>111.6</v>
      </c>
      <c r="J69" s="21">
        <f t="shared" ref="J69" si="21">SUM(J60:J68)</f>
        <v>854.30000000000007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2" t="s">
        <v>4</v>
      </c>
      <c r="D89" s="63"/>
      <c r="E89" s="33"/>
      <c r="F89" s="34">
        <f>F55+F59+F69+F74+F81+F88</f>
        <v>820</v>
      </c>
      <c r="G89" s="34">
        <f t="shared" ref="G89" si="38">G55+G59+G69+G74+G81+G88</f>
        <v>29.299999999999997</v>
      </c>
      <c r="H89" s="34">
        <f t="shared" ref="H89" si="39">H55+H59+H69+H74+H81+H88</f>
        <v>32.299999999999997</v>
      </c>
      <c r="I89" s="34">
        <f t="shared" ref="I89" si="40">I55+I59+I69+I74+I81+I88</f>
        <v>111.6</v>
      </c>
      <c r="J89" s="34">
        <f t="shared" ref="J89" si="41">J55+J59+J69+J74+J81+J88</f>
        <v>854.30000000000007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 t="s">
        <v>65</v>
      </c>
      <c r="F98" s="51">
        <v>200</v>
      </c>
      <c r="G98" s="51">
        <v>1</v>
      </c>
      <c r="H98" s="51">
        <v>1</v>
      </c>
      <c r="I98" s="51">
        <v>20</v>
      </c>
      <c r="J98" s="51">
        <v>94</v>
      </c>
      <c r="K98" s="52" t="s">
        <v>86</v>
      </c>
      <c r="L98" s="51">
        <v>19.5</v>
      </c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200</v>
      </c>
      <c r="G101" s="21">
        <f t="shared" ref="G101" si="47">SUM(G98:G100)</f>
        <v>1</v>
      </c>
      <c r="H101" s="21">
        <f t="shared" ref="H101" si="48">SUM(H98:H100)</f>
        <v>1</v>
      </c>
      <c r="I101" s="21">
        <f t="shared" ref="I101" si="49">SUM(I98:I100)</f>
        <v>20</v>
      </c>
      <c r="J101" s="21">
        <f t="shared" ref="J101" si="50">SUM(J98:J100)</f>
        <v>94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66</v>
      </c>
      <c r="F102" s="51">
        <v>80</v>
      </c>
      <c r="G102" s="51">
        <v>1.7</v>
      </c>
      <c r="H102" s="51">
        <v>0.3</v>
      </c>
      <c r="I102" s="51">
        <v>8.1999999999999993</v>
      </c>
      <c r="J102" s="51">
        <v>41.8</v>
      </c>
      <c r="K102" s="52" t="s">
        <v>67</v>
      </c>
      <c r="L102" s="51">
        <v>10.4</v>
      </c>
    </row>
    <row r="103" spans="1:12" ht="15">
      <c r="A103" s="25"/>
      <c r="B103" s="16"/>
      <c r="C103" s="11"/>
      <c r="D103" s="7" t="s">
        <v>28</v>
      </c>
      <c r="E103" s="50" t="s">
        <v>68</v>
      </c>
      <c r="F103" s="51">
        <v>200</v>
      </c>
      <c r="G103" s="51">
        <v>4.7</v>
      </c>
      <c r="H103" s="51">
        <v>5.6</v>
      </c>
      <c r="I103" s="51">
        <v>5.7</v>
      </c>
      <c r="J103" s="51">
        <v>92.2</v>
      </c>
      <c r="K103" s="52" t="s">
        <v>69</v>
      </c>
      <c r="L103" s="51">
        <v>10</v>
      </c>
    </row>
    <row r="104" spans="1:12" ht="15">
      <c r="A104" s="25"/>
      <c r="B104" s="16"/>
      <c r="C104" s="11"/>
      <c r="D104" s="7" t="s">
        <v>29</v>
      </c>
      <c r="E104" s="50" t="s">
        <v>72</v>
      </c>
      <c r="F104" s="51">
        <v>100</v>
      </c>
      <c r="G104" s="51">
        <v>19</v>
      </c>
      <c r="H104" s="51">
        <v>22</v>
      </c>
      <c r="I104" s="51">
        <v>5.5</v>
      </c>
      <c r="J104" s="51">
        <v>295.60000000000002</v>
      </c>
      <c r="K104" s="52" t="s">
        <v>73</v>
      </c>
      <c r="L104" s="51">
        <v>17.68</v>
      </c>
    </row>
    <row r="105" spans="1:12" ht="15">
      <c r="A105" s="25"/>
      <c r="B105" s="16"/>
      <c r="C105" s="11"/>
      <c r="D105" s="7" t="s">
        <v>30</v>
      </c>
      <c r="E105" s="50" t="s">
        <v>70</v>
      </c>
      <c r="F105" s="51">
        <v>150</v>
      </c>
      <c r="G105" s="51">
        <v>3.1</v>
      </c>
      <c r="H105" s="51">
        <v>5.3</v>
      </c>
      <c r="I105" s="51">
        <v>19.8</v>
      </c>
      <c r="J105" s="51">
        <v>139.4</v>
      </c>
      <c r="K105" s="52" t="s">
        <v>71</v>
      </c>
      <c r="L105" s="51">
        <v>4.6500000000000004</v>
      </c>
    </row>
    <row r="106" spans="1:12" ht="15">
      <c r="A106" s="25"/>
      <c r="B106" s="16"/>
      <c r="C106" s="11"/>
      <c r="D106" s="7" t="s">
        <v>31</v>
      </c>
      <c r="E106" s="50" t="s">
        <v>74</v>
      </c>
      <c r="F106" s="51">
        <v>200</v>
      </c>
      <c r="G106" s="51">
        <v>0.5</v>
      </c>
      <c r="H106" s="51">
        <v>0.2</v>
      </c>
      <c r="I106" s="51">
        <v>19.399999999999999</v>
      </c>
      <c r="J106" s="51">
        <v>81.3</v>
      </c>
      <c r="K106" s="52" t="s">
        <v>75</v>
      </c>
      <c r="L106" s="51">
        <v>8.9499999999999993</v>
      </c>
    </row>
    <row r="107" spans="1:12" ht="15">
      <c r="A107" s="25"/>
      <c r="B107" s="16"/>
      <c r="C107" s="11"/>
      <c r="D107" s="7" t="s">
        <v>32</v>
      </c>
      <c r="E107" s="50" t="s">
        <v>76</v>
      </c>
      <c r="F107" s="51">
        <v>60</v>
      </c>
      <c r="G107" s="51">
        <v>4.5999999999999996</v>
      </c>
      <c r="H107" s="51">
        <v>0.5</v>
      </c>
      <c r="I107" s="51">
        <v>29.5</v>
      </c>
      <c r="J107" s="51">
        <v>140.6</v>
      </c>
      <c r="K107" s="52" t="s">
        <v>86</v>
      </c>
      <c r="L107" s="51">
        <v>2.6</v>
      </c>
    </row>
    <row r="108" spans="1:12" ht="15">
      <c r="A108" s="25"/>
      <c r="B108" s="16"/>
      <c r="C108" s="11"/>
      <c r="D108" s="7" t="s">
        <v>33</v>
      </c>
      <c r="E108" s="50" t="s">
        <v>54</v>
      </c>
      <c r="F108" s="51">
        <v>40</v>
      </c>
      <c r="G108" s="51">
        <v>2.6</v>
      </c>
      <c r="H108" s="51">
        <v>0.5</v>
      </c>
      <c r="I108" s="51">
        <v>13.4</v>
      </c>
      <c r="J108" s="51">
        <v>68.3</v>
      </c>
      <c r="K108" s="52" t="s">
        <v>86</v>
      </c>
      <c r="L108" s="51">
        <v>2.5</v>
      </c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830</v>
      </c>
      <c r="G111" s="21">
        <f t="shared" ref="G111" si="52">SUM(G102:G110)</f>
        <v>36.200000000000003</v>
      </c>
      <c r="H111" s="21">
        <f t="shared" ref="H111" si="53">SUM(H102:H110)</f>
        <v>34.4</v>
      </c>
      <c r="I111" s="21">
        <f t="shared" ref="I111" si="54">SUM(I102:I110)</f>
        <v>101.5</v>
      </c>
      <c r="J111" s="21">
        <f t="shared" ref="J111" si="55">SUM(J102:J110)</f>
        <v>859.19999999999993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2" t="s">
        <v>4</v>
      </c>
      <c r="D131" s="63"/>
      <c r="E131" s="33"/>
      <c r="F131" s="34">
        <f>F97+F101+F111+F116+F123+F130</f>
        <v>1030</v>
      </c>
      <c r="G131" s="34">
        <f t="shared" ref="G131" si="72">G97+G101+G111+G116+G123+G130</f>
        <v>37.200000000000003</v>
      </c>
      <c r="H131" s="34">
        <f t="shared" ref="H131" si="73">H97+H101+H111+H116+H123+H130</f>
        <v>35.4</v>
      </c>
      <c r="I131" s="34">
        <f t="shared" ref="I131" si="74">I97+I101+I111+I116+I123+I130</f>
        <v>121.5</v>
      </c>
      <c r="J131" s="34">
        <f t="shared" ref="J131" si="75">J97+J101+J111+J116+J123+J130</f>
        <v>953.19999999999993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77</v>
      </c>
      <c r="F144" s="51">
        <v>60</v>
      </c>
      <c r="G144" s="51">
        <v>1.7</v>
      </c>
      <c r="H144" s="51">
        <v>0.1</v>
      </c>
      <c r="I144" s="51">
        <v>3.5</v>
      </c>
      <c r="J144" s="51">
        <v>22.1</v>
      </c>
      <c r="K144" s="52" t="s">
        <v>78</v>
      </c>
      <c r="L144" s="51">
        <v>7.63</v>
      </c>
    </row>
    <row r="145" spans="1:12" ht="15">
      <c r="A145" s="25"/>
      <c r="B145" s="16"/>
      <c r="C145" s="11"/>
      <c r="D145" s="7" t="s">
        <v>28</v>
      </c>
      <c r="E145" s="50" t="s">
        <v>79</v>
      </c>
      <c r="F145" s="51">
        <v>200</v>
      </c>
      <c r="G145" s="51">
        <v>5</v>
      </c>
      <c r="H145" s="51">
        <v>5.8</v>
      </c>
      <c r="I145" s="51">
        <v>11.3</v>
      </c>
      <c r="J145" s="51">
        <v>116.9</v>
      </c>
      <c r="K145" s="52" t="s">
        <v>80</v>
      </c>
      <c r="L145" s="51">
        <v>10.63</v>
      </c>
    </row>
    <row r="146" spans="1:12" ht="15">
      <c r="A146" s="25"/>
      <c r="B146" s="16"/>
      <c r="C146" s="11"/>
      <c r="D146" s="7" t="s">
        <v>29</v>
      </c>
      <c r="E146" s="50" t="s">
        <v>81</v>
      </c>
      <c r="F146" s="51">
        <v>250</v>
      </c>
      <c r="G146" s="51">
        <v>25.1</v>
      </c>
      <c r="H146" s="51">
        <v>23.4</v>
      </c>
      <c r="I146" s="51">
        <v>21.5</v>
      </c>
      <c r="J146" s="51">
        <v>397.4</v>
      </c>
      <c r="K146" s="52" t="s">
        <v>82</v>
      </c>
      <c r="L146" s="51">
        <v>35.15</v>
      </c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 t="s">
        <v>83</v>
      </c>
      <c r="F148" s="51">
        <v>200</v>
      </c>
      <c r="G148" s="51">
        <v>0.1</v>
      </c>
      <c r="H148" s="51">
        <v>0.1</v>
      </c>
      <c r="I148" s="51">
        <v>14.8</v>
      </c>
      <c r="J148" s="51">
        <v>60.7</v>
      </c>
      <c r="K148" s="52" t="s">
        <v>84</v>
      </c>
      <c r="L148" s="51">
        <v>7.25</v>
      </c>
    </row>
    <row r="149" spans="1:12" ht="15">
      <c r="A149" s="25"/>
      <c r="B149" s="16"/>
      <c r="C149" s="11"/>
      <c r="D149" s="7" t="s">
        <v>32</v>
      </c>
      <c r="E149" s="50" t="s">
        <v>76</v>
      </c>
      <c r="F149" s="51">
        <v>60</v>
      </c>
      <c r="G149" s="51">
        <v>4.5999999999999996</v>
      </c>
      <c r="H149" s="51">
        <v>0.5</v>
      </c>
      <c r="I149" s="51">
        <v>29.5</v>
      </c>
      <c r="J149" s="51">
        <v>140.6</v>
      </c>
      <c r="K149" s="52" t="s">
        <v>86</v>
      </c>
      <c r="L149" s="51">
        <v>2.6</v>
      </c>
    </row>
    <row r="150" spans="1:12" ht="15">
      <c r="A150" s="25"/>
      <c r="B150" s="16"/>
      <c r="C150" s="11"/>
      <c r="D150" s="7" t="s">
        <v>33</v>
      </c>
      <c r="E150" s="50" t="s">
        <v>54</v>
      </c>
      <c r="F150" s="51">
        <v>30</v>
      </c>
      <c r="G150" s="51">
        <v>2</v>
      </c>
      <c r="H150" s="51">
        <v>0.4</v>
      </c>
      <c r="I150" s="51">
        <v>10</v>
      </c>
      <c r="J150" s="51">
        <v>51.2</v>
      </c>
      <c r="K150" s="52" t="s">
        <v>86</v>
      </c>
      <c r="L150" s="51">
        <v>2.1</v>
      </c>
    </row>
    <row r="151" spans="1:12" ht="15">
      <c r="A151" s="25"/>
      <c r="B151" s="16"/>
      <c r="C151" s="11"/>
      <c r="D151" s="6" t="s">
        <v>133</v>
      </c>
      <c r="E151" s="50" t="s">
        <v>85</v>
      </c>
      <c r="F151" s="51">
        <v>100</v>
      </c>
      <c r="G151" s="51">
        <v>2.7</v>
      </c>
      <c r="H151" s="51">
        <v>2.5</v>
      </c>
      <c r="I151" s="51">
        <v>10.8</v>
      </c>
      <c r="J151" s="51">
        <v>76.5</v>
      </c>
      <c r="K151" s="52" t="s">
        <v>86</v>
      </c>
      <c r="L151" s="51">
        <v>11</v>
      </c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900</v>
      </c>
      <c r="G153" s="21">
        <f t="shared" ref="G153" si="87">SUM(G144:G152)</f>
        <v>41.2</v>
      </c>
      <c r="H153" s="21">
        <f t="shared" ref="H153" si="88">SUM(H144:H152)</f>
        <v>32.799999999999997</v>
      </c>
      <c r="I153" s="21">
        <f t="shared" ref="I153" si="89">SUM(I144:I152)</f>
        <v>101.39999999999999</v>
      </c>
      <c r="J153" s="21">
        <f t="shared" ref="J153" si="90">SUM(J144:J152)</f>
        <v>865.40000000000009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2" t="s">
        <v>4</v>
      </c>
      <c r="D173" s="63"/>
      <c r="E173" s="33"/>
      <c r="F173" s="34">
        <f>F139+F143+F153+F158+F165+F172</f>
        <v>900</v>
      </c>
      <c r="G173" s="34">
        <f t="shared" ref="G173" si="107">G139+G143+G153+G158+G165+G172</f>
        <v>41.2</v>
      </c>
      <c r="H173" s="34">
        <f t="shared" ref="H173" si="108">H139+H143+H153+H158+H165+H172</f>
        <v>32.799999999999997</v>
      </c>
      <c r="I173" s="34">
        <f t="shared" ref="I173" si="109">I139+I143+I153+I158+I165+I172</f>
        <v>101.39999999999999</v>
      </c>
      <c r="J173" s="34">
        <f t="shared" ref="J173" si="110">J139+J143+J153+J158+J165+J172</f>
        <v>865.40000000000009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8"/>
      <c r="F183" s="58"/>
      <c r="G183" s="58"/>
      <c r="H183" s="58"/>
      <c r="I183" s="58"/>
      <c r="J183" s="58"/>
      <c r="K183" s="58"/>
      <c r="L183" s="58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87</v>
      </c>
      <c r="F186" s="51">
        <v>80</v>
      </c>
      <c r="G186" s="51">
        <v>0.8</v>
      </c>
      <c r="H186" s="51">
        <v>4.0999999999999996</v>
      </c>
      <c r="I186" s="51">
        <v>2.5</v>
      </c>
      <c r="J186" s="51">
        <v>49.9</v>
      </c>
      <c r="K186" s="52" t="s">
        <v>46</v>
      </c>
      <c r="L186" s="51">
        <v>16</v>
      </c>
    </row>
    <row r="187" spans="1:12" ht="15">
      <c r="A187" s="25"/>
      <c r="B187" s="16"/>
      <c r="C187" s="11"/>
      <c r="D187" s="7" t="s">
        <v>28</v>
      </c>
      <c r="E187" s="50" t="s">
        <v>88</v>
      </c>
      <c r="F187" s="51">
        <v>200</v>
      </c>
      <c r="G187" s="51">
        <v>5.2</v>
      </c>
      <c r="H187" s="51">
        <v>2.8</v>
      </c>
      <c r="I187" s="51">
        <v>18.5</v>
      </c>
      <c r="J187" s="51">
        <v>119.6</v>
      </c>
      <c r="K187" s="52" t="s">
        <v>89</v>
      </c>
      <c r="L187" s="51">
        <v>10.119999999999999</v>
      </c>
    </row>
    <row r="188" spans="1:12" ht="15">
      <c r="A188" s="25"/>
      <c r="B188" s="16"/>
      <c r="C188" s="11"/>
      <c r="D188" s="7" t="s">
        <v>29</v>
      </c>
      <c r="E188" s="50" t="s">
        <v>92</v>
      </c>
      <c r="F188" s="51">
        <v>100</v>
      </c>
      <c r="G188" s="51">
        <v>16.7</v>
      </c>
      <c r="H188" s="51">
        <v>15.9</v>
      </c>
      <c r="I188" s="51">
        <v>6.7</v>
      </c>
      <c r="J188" s="51">
        <v>236.5</v>
      </c>
      <c r="K188" s="52" t="s">
        <v>93</v>
      </c>
      <c r="L188" s="51">
        <v>25.8</v>
      </c>
    </row>
    <row r="189" spans="1:12" ht="15">
      <c r="A189" s="25"/>
      <c r="B189" s="16"/>
      <c r="C189" s="11"/>
      <c r="D189" s="7" t="s">
        <v>30</v>
      </c>
      <c r="E189" s="50" t="s">
        <v>90</v>
      </c>
      <c r="F189" s="51">
        <v>150</v>
      </c>
      <c r="G189" s="51">
        <v>8.1999999999999993</v>
      </c>
      <c r="H189" s="51">
        <v>6.3</v>
      </c>
      <c r="I189" s="51">
        <v>35.9</v>
      </c>
      <c r="J189" s="51">
        <v>233.7</v>
      </c>
      <c r="K189" s="52" t="s">
        <v>91</v>
      </c>
      <c r="L189" s="51">
        <v>13</v>
      </c>
    </row>
    <row r="190" spans="1:12" ht="15">
      <c r="A190" s="25"/>
      <c r="B190" s="16"/>
      <c r="C190" s="11"/>
      <c r="D190" s="7" t="s">
        <v>31</v>
      </c>
      <c r="E190" s="50" t="s">
        <v>94</v>
      </c>
      <c r="F190" s="51">
        <v>200</v>
      </c>
      <c r="G190" s="51">
        <v>0.2</v>
      </c>
      <c r="H190" s="51">
        <v>0.1</v>
      </c>
      <c r="I190" s="51">
        <v>9.9</v>
      </c>
      <c r="J190" s="51">
        <v>41.6</v>
      </c>
      <c r="K190" s="52" t="s">
        <v>95</v>
      </c>
      <c r="L190" s="51">
        <v>7.25</v>
      </c>
    </row>
    <row r="191" spans="1:12" ht="15">
      <c r="A191" s="25"/>
      <c r="B191" s="16"/>
      <c r="C191" s="11"/>
      <c r="D191" s="7" t="s">
        <v>32</v>
      </c>
      <c r="E191" s="50" t="s">
        <v>76</v>
      </c>
      <c r="F191" s="51">
        <v>60</v>
      </c>
      <c r="G191" s="51">
        <v>4.5999999999999996</v>
      </c>
      <c r="H191" s="51">
        <v>0.5</v>
      </c>
      <c r="I191" s="51">
        <v>29.5</v>
      </c>
      <c r="J191" s="51">
        <v>140.6</v>
      </c>
      <c r="K191" s="52" t="s">
        <v>86</v>
      </c>
      <c r="L191" s="51">
        <v>1.6</v>
      </c>
    </row>
    <row r="192" spans="1:12" ht="15">
      <c r="A192" s="25"/>
      <c r="B192" s="16"/>
      <c r="C192" s="11"/>
      <c r="D192" s="7" t="s">
        <v>33</v>
      </c>
      <c r="E192" s="50" t="s">
        <v>54</v>
      </c>
      <c r="F192" s="51">
        <v>30</v>
      </c>
      <c r="G192" s="51">
        <v>2</v>
      </c>
      <c r="H192" s="51">
        <v>0.4</v>
      </c>
      <c r="I192" s="51">
        <v>10</v>
      </c>
      <c r="J192" s="51">
        <v>51.2</v>
      </c>
      <c r="K192" s="52" t="s">
        <v>86</v>
      </c>
      <c r="L192" s="51">
        <v>2.5</v>
      </c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820</v>
      </c>
      <c r="G195" s="21">
        <f t="shared" ref="G195" si="121">SUM(G186:G194)</f>
        <v>37.699999999999996</v>
      </c>
      <c r="H195" s="21">
        <f t="shared" ref="H195" si="122">SUM(H186:H194)</f>
        <v>30.1</v>
      </c>
      <c r="I195" s="21">
        <f t="shared" ref="I195" si="123">SUM(I186:I194)</f>
        <v>113</v>
      </c>
      <c r="J195" s="21">
        <f t="shared" ref="J195" si="124">SUM(J186:J194)</f>
        <v>873.10000000000014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2" t="s">
        <v>4</v>
      </c>
      <c r="D215" s="63"/>
      <c r="E215" s="33"/>
      <c r="F215" s="34">
        <f>F181+F185+F195+F200+F207+F214</f>
        <v>820</v>
      </c>
      <c r="G215" s="34">
        <f t="shared" ref="G215" si="141">G181+G185+G195+G200+G207+G214</f>
        <v>37.699999999999996</v>
      </c>
      <c r="H215" s="34">
        <f t="shared" ref="H215" si="142">H181+H185+H195+H200+H207+H214</f>
        <v>30.1</v>
      </c>
      <c r="I215" s="34">
        <f t="shared" ref="I215" si="143">I181+I185+I195+I200+I207+I214</f>
        <v>113</v>
      </c>
      <c r="J215" s="34">
        <f t="shared" ref="J215" si="144">J181+J185+J195+J200+J207+J214</f>
        <v>873.10000000000014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 t="s">
        <v>97</v>
      </c>
      <c r="F224" s="51">
        <v>200</v>
      </c>
      <c r="G224" s="51">
        <v>3</v>
      </c>
      <c r="H224" s="51">
        <v>1</v>
      </c>
      <c r="I224" s="51">
        <v>42</v>
      </c>
      <c r="J224" s="51">
        <v>189</v>
      </c>
      <c r="K224" s="52" t="s">
        <v>86</v>
      </c>
      <c r="L224" s="51">
        <v>17.8</v>
      </c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200</v>
      </c>
      <c r="G227" s="21">
        <f t="shared" ref="G227" si="151">SUM(G224:G226)</f>
        <v>3</v>
      </c>
      <c r="H227" s="21">
        <f t="shared" ref="H227" si="152">SUM(H224:H226)</f>
        <v>1</v>
      </c>
      <c r="I227" s="21">
        <f t="shared" ref="I227" si="153">SUM(I224:I226)</f>
        <v>42</v>
      </c>
      <c r="J227" s="21">
        <f t="shared" ref="J227" si="154">SUM(J224:J226)</f>
        <v>189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 t="s">
        <v>134</v>
      </c>
      <c r="F229" s="51">
        <v>200</v>
      </c>
      <c r="G229" s="51">
        <v>3</v>
      </c>
      <c r="H229" s="51">
        <v>6</v>
      </c>
      <c r="I229" s="51">
        <v>14</v>
      </c>
      <c r="J229" s="51">
        <v>125</v>
      </c>
      <c r="K229" s="52" t="s">
        <v>135</v>
      </c>
      <c r="L229" s="51">
        <v>14.85</v>
      </c>
    </row>
    <row r="230" spans="1:12" ht="15">
      <c r="A230" s="25"/>
      <c r="B230" s="16"/>
      <c r="C230" s="11"/>
      <c r="D230" s="7" t="s">
        <v>29</v>
      </c>
      <c r="E230" s="50" t="s">
        <v>136</v>
      </c>
      <c r="F230" s="51">
        <v>90</v>
      </c>
      <c r="G230" s="51">
        <v>12</v>
      </c>
      <c r="H230" s="51">
        <v>4</v>
      </c>
      <c r="I230" s="51">
        <v>7</v>
      </c>
      <c r="J230" s="51">
        <v>102</v>
      </c>
      <c r="K230" s="52" t="s">
        <v>111</v>
      </c>
      <c r="L230" s="51">
        <v>20.82</v>
      </c>
    </row>
    <row r="231" spans="1:12" ht="15">
      <c r="A231" s="25"/>
      <c r="B231" s="16"/>
      <c r="C231" s="11"/>
      <c r="D231" s="7" t="s">
        <v>30</v>
      </c>
      <c r="E231" s="50" t="s">
        <v>59</v>
      </c>
      <c r="F231" s="51">
        <v>150</v>
      </c>
      <c r="G231" s="51">
        <v>5</v>
      </c>
      <c r="H231" s="51">
        <v>5</v>
      </c>
      <c r="I231" s="51">
        <v>33</v>
      </c>
      <c r="J231" s="51">
        <v>197</v>
      </c>
      <c r="K231" s="52" t="s">
        <v>60</v>
      </c>
      <c r="L231" s="51">
        <v>10.32</v>
      </c>
    </row>
    <row r="232" spans="1:12" ht="15">
      <c r="A232" s="25"/>
      <c r="B232" s="16"/>
      <c r="C232" s="11"/>
      <c r="D232" s="7" t="s">
        <v>31</v>
      </c>
      <c r="E232" s="50" t="s">
        <v>137</v>
      </c>
      <c r="F232" s="51">
        <v>200</v>
      </c>
      <c r="G232" s="51">
        <v>0</v>
      </c>
      <c r="H232" s="51">
        <v>0</v>
      </c>
      <c r="I232" s="51">
        <v>7</v>
      </c>
      <c r="J232" s="51">
        <v>26.8</v>
      </c>
      <c r="K232" s="52" t="s">
        <v>96</v>
      </c>
      <c r="L232" s="51">
        <v>8</v>
      </c>
    </row>
    <row r="233" spans="1:12" ht="15">
      <c r="A233" s="25"/>
      <c r="B233" s="16"/>
      <c r="C233" s="11"/>
      <c r="D233" s="7" t="s">
        <v>32</v>
      </c>
      <c r="E233" s="50" t="s">
        <v>53</v>
      </c>
      <c r="F233" s="51">
        <v>45</v>
      </c>
      <c r="G233" s="51">
        <v>3.4</v>
      </c>
      <c r="H233" s="51">
        <v>0.4</v>
      </c>
      <c r="I233" s="51">
        <v>22.1</v>
      </c>
      <c r="J233" s="51">
        <v>105.5</v>
      </c>
      <c r="K233" s="52" t="s">
        <v>86</v>
      </c>
      <c r="L233" s="51">
        <v>2</v>
      </c>
    </row>
    <row r="234" spans="1:12" ht="15">
      <c r="A234" s="25"/>
      <c r="B234" s="16"/>
      <c r="C234" s="11"/>
      <c r="D234" s="7" t="s">
        <v>33</v>
      </c>
      <c r="E234" s="50" t="s">
        <v>54</v>
      </c>
      <c r="F234" s="51">
        <v>30</v>
      </c>
      <c r="G234" s="51">
        <v>2</v>
      </c>
      <c r="H234" s="51">
        <v>0.4</v>
      </c>
      <c r="I234" s="51">
        <v>10</v>
      </c>
      <c r="J234" s="51">
        <v>51.2</v>
      </c>
      <c r="K234" s="52" t="s">
        <v>86</v>
      </c>
      <c r="L234" s="51">
        <v>2.5</v>
      </c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715</v>
      </c>
      <c r="G237" s="21">
        <f t="shared" ref="G237" si="156">SUM(G228:G236)</f>
        <v>25.4</v>
      </c>
      <c r="H237" s="21">
        <f t="shared" ref="H237" si="157">SUM(H228:H236)</f>
        <v>15.8</v>
      </c>
      <c r="I237" s="21">
        <f t="shared" ref="I237" si="158">SUM(I228:I236)</f>
        <v>93.1</v>
      </c>
      <c r="J237" s="21">
        <f t="shared" ref="J237" si="159">SUM(J228:J236)</f>
        <v>607.5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2" t="s">
        <v>4</v>
      </c>
      <c r="D257" s="63"/>
      <c r="E257" s="33"/>
      <c r="F257" s="34">
        <f>F223+F227+F237+F242+F249+F256</f>
        <v>915</v>
      </c>
      <c r="G257" s="34">
        <f t="shared" ref="G257" si="176">G223+G227+G237+G242+G249+G256</f>
        <v>28.4</v>
      </c>
      <c r="H257" s="34">
        <f t="shared" ref="H257" si="177">H223+H227+H237+H242+H249+H256</f>
        <v>16.8</v>
      </c>
      <c r="I257" s="34">
        <f t="shared" ref="I257" si="178">I223+I227+I237+I242+I249+I256</f>
        <v>135.1</v>
      </c>
      <c r="J257" s="34">
        <f t="shared" ref="J257" si="179">J223+J227+J237+J242+J249+J256</f>
        <v>796.5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2" t="s">
        <v>4</v>
      </c>
      <c r="D299" s="63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98</v>
      </c>
      <c r="F312" s="51">
        <v>80</v>
      </c>
      <c r="G312" s="51">
        <v>1.8</v>
      </c>
      <c r="H312" s="51">
        <v>8.8000000000000007</v>
      </c>
      <c r="I312" s="51">
        <v>2.9</v>
      </c>
      <c r="J312" s="51">
        <v>98</v>
      </c>
      <c r="K312" s="52" t="s">
        <v>103</v>
      </c>
      <c r="L312" s="51">
        <v>12.48</v>
      </c>
    </row>
    <row r="313" spans="1:12" ht="15">
      <c r="A313" s="25"/>
      <c r="B313" s="16"/>
      <c r="C313" s="11"/>
      <c r="D313" s="7" t="s">
        <v>28</v>
      </c>
      <c r="E313" s="50" t="s">
        <v>99</v>
      </c>
      <c r="F313" s="51">
        <v>200</v>
      </c>
      <c r="G313" s="51">
        <v>4.7</v>
      </c>
      <c r="H313" s="51">
        <v>5.6</v>
      </c>
      <c r="I313" s="51">
        <v>5.7</v>
      </c>
      <c r="J313" s="51">
        <v>92.2</v>
      </c>
      <c r="K313" s="52" t="s">
        <v>69</v>
      </c>
      <c r="L313" s="51">
        <v>9.49</v>
      </c>
    </row>
    <row r="314" spans="1:12" ht="15">
      <c r="A314" s="25"/>
      <c r="B314" s="16"/>
      <c r="C314" s="11"/>
      <c r="D314" s="7" t="s">
        <v>29</v>
      </c>
      <c r="E314" s="50" t="s">
        <v>100</v>
      </c>
      <c r="F314" s="51">
        <v>100</v>
      </c>
      <c r="G314" s="51">
        <v>17.100000000000001</v>
      </c>
      <c r="H314" s="51">
        <v>19.899999999999999</v>
      </c>
      <c r="I314" s="51">
        <v>0</v>
      </c>
      <c r="J314" s="51">
        <v>247.1</v>
      </c>
      <c r="K314" s="52" t="s">
        <v>104</v>
      </c>
      <c r="L314" s="51">
        <v>27</v>
      </c>
    </row>
    <row r="315" spans="1:12" ht="15">
      <c r="A315" s="25"/>
      <c r="B315" s="16"/>
      <c r="C315" s="11"/>
      <c r="D315" s="7" t="s">
        <v>30</v>
      </c>
      <c r="E315" s="50" t="s">
        <v>59</v>
      </c>
      <c r="F315" s="51">
        <v>150</v>
      </c>
      <c r="G315" s="51">
        <v>5.3</v>
      </c>
      <c r="H315" s="51">
        <v>4.9000000000000004</v>
      </c>
      <c r="I315" s="51">
        <v>32.799999999999997</v>
      </c>
      <c r="J315" s="51">
        <v>196.8</v>
      </c>
      <c r="K315" s="52" t="s">
        <v>60</v>
      </c>
      <c r="L315" s="51">
        <v>9.6999999999999993</v>
      </c>
    </row>
    <row r="316" spans="1:12" ht="15">
      <c r="A316" s="25"/>
      <c r="B316" s="16"/>
      <c r="C316" s="11"/>
      <c r="D316" s="7" t="s">
        <v>31</v>
      </c>
      <c r="E316" s="50" t="s">
        <v>101</v>
      </c>
      <c r="F316" s="51">
        <v>200</v>
      </c>
      <c r="G316" s="51">
        <v>1</v>
      </c>
      <c r="H316" s="51">
        <v>0.2</v>
      </c>
      <c r="I316" s="51">
        <v>20.2</v>
      </c>
      <c r="J316" s="51">
        <v>86.6</v>
      </c>
      <c r="K316" s="52" t="s">
        <v>86</v>
      </c>
      <c r="L316" s="51">
        <v>10</v>
      </c>
    </row>
    <row r="317" spans="1:12" ht="15">
      <c r="A317" s="25"/>
      <c r="B317" s="16"/>
      <c r="C317" s="11"/>
      <c r="D317" s="7" t="s">
        <v>32</v>
      </c>
      <c r="E317" s="50" t="s">
        <v>76</v>
      </c>
      <c r="F317" s="51">
        <v>60</v>
      </c>
      <c r="G317" s="51">
        <v>4.5999999999999996</v>
      </c>
      <c r="H317" s="51">
        <v>0.5</v>
      </c>
      <c r="I317" s="51">
        <v>29.5</v>
      </c>
      <c r="J317" s="51">
        <v>140.6</v>
      </c>
      <c r="K317" s="52" t="s">
        <v>86</v>
      </c>
      <c r="L317" s="51">
        <v>2.6</v>
      </c>
    </row>
    <row r="318" spans="1:12" ht="15">
      <c r="A318" s="25"/>
      <c r="B318" s="16"/>
      <c r="C318" s="11"/>
      <c r="D318" s="7" t="s">
        <v>33</v>
      </c>
      <c r="E318" s="50" t="s">
        <v>54</v>
      </c>
      <c r="F318" s="51">
        <v>30</v>
      </c>
      <c r="G318" s="51">
        <v>2</v>
      </c>
      <c r="H318" s="51">
        <v>0.4</v>
      </c>
      <c r="I318" s="51">
        <v>10</v>
      </c>
      <c r="J318" s="51">
        <v>51.2</v>
      </c>
      <c r="K318" s="52" t="s">
        <v>86</v>
      </c>
      <c r="L318" s="51">
        <v>2.5</v>
      </c>
    </row>
    <row r="319" spans="1:12" ht="15">
      <c r="A319" s="25"/>
      <c r="B319" s="16"/>
      <c r="C319" s="11"/>
      <c r="D319" s="6" t="s">
        <v>133</v>
      </c>
      <c r="E319" s="50" t="s">
        <v>102</v>
      </c>
      <c r="F319" s="51">
        <v>20</v>
      </c>
      <c r="G319" s="51">
        <v>0.7</v>
      </c>
      <c r="H319" s="51">
        <v>0.5</v>
      </c>
      <c r="I319" s="51">
        <v>1.8</v>
      </c>
      <c r="J319" s="51">
        <v>14.1</v>
      </c>
      <c r="K319" s="52" t="s">
        <v>105</v>
      </c>
      <c r="L319" s="51">
        <v>2.5</v>
      </c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840</v>
      </c>
      <c r="G321" s="21">
        <f t="shared" ref="G321" si="225">SUM(G312:G320)</f>
        <v>37.200000000000003</v>
      </c>
      <c r="H321" s="21">
        <f t="shared" ref="H321" si="226">SUM(H312:H320)</f>
        <v>40.799999999999997</v>
      </c>
      <c r="I321" s="21">
        <f t="shared" ref="I321" si="227">SUM(I312:I320)</f>
        <v>102.89999999999999</v>
      </c>
      <c r="J321" s="21">
        <f t="shared" ref="J321" si="228">SUM(J312:J320)</f>
        <v>926.6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2" t="s">
        <v>4</v>
      </c>
      <c r="D341" s="63"/>
      <c r="E341" s="33"/>
      <c r="F341" s="34">
        <f>F307+F311+F321+F326+F333+F340</f>
        <v>840</v>
      </c>
      <c r="G341" s="34">
        <f t="shared" ref="G341" si="245">G307+G311+G321+G326+G333+G340</f>
        <v>37.200000000000003</v>
      </c>
      <c r="H341" s="34">
        <f t="shared" ref="H341" si="246">H307+H311+H321+H326+H333+H340</f>
        <v>40.799999999999997</v>
      </c>
      <c r="I341" s="34">
        <f t="shared" ref="I341" si="247">I307+I311+I321+I326+I333+I340</f>
        <v>102.89999999999999</v>
      </c>
      <c r="J341" s="34">
        <f t="shared" ref="J341" si="248">J307+J311+J321+J326+J333+J340</f>
        <v>926.6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 t="s">
        <v>65</v>
      </c>
      <c r="F350" s="51">
        <v>200</v>
      </c>
      <c r="G350" s="51">
        <v>0.5</v>
      </c>
      <c r="H350" s="51">
        <v>0.5</v>
      </c>
      <c r="I350" s="51">
        <v>8.8000000000000007</v>
      </c>
      <c r="J350" s="51">
        <v>37.5</v>
      </c>
      <c r="K350" s="52" t="s">
        <v>86</v>
      </c>
      <c r="L350" s="51">
        <v>10.55</v>
      </c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200</v>
      </c>
      <c r="G353" s="21">
        <f t="shared" ref="G353" si="254">SUM(G350:G352)</f>
        <v>0.5</v>
      </c>
      <c r="H353" s="21">
        <f t="shared" ref="H353" si="255">SUM(H350:H352)</f>
        <v>0.5</v>
      </c>
      <c r="I353" s="21">
        <f t="shared" ref="I353" si="256">SUM(I350:I352)</f>
        <v>8.8000000000000007</v>
      </c>
      <c r="J353" s="21">
        <f t="shared" ref="J353" si="257">SUM(J350:J352)</f>
        <v>37.5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106</v>
      </c>
      <c r="F354" s="51">
        <v>80</v>
      </c>
      <c r="G354" s="51">
        <v>0.6</v>
      </c>
      <c r="H354" s="51">
        <v>0.1</v>
      </c>
      <c r="I354" s="51">
        <v>2</v>
      </c>
      <c r="J354" s="51">
        <v>11.3</v>
      </c>
      <c r="K354" s="52" t="s">
        <v>107</v>
      </c>
      <c r="L354" s="51">
        <v>17</v>
      </c>
    </row>
    <row r="355" spans="1:12" ht="15">
      <c r="A355" s="15"/>
      <c r="B355" s="16"/>
      <c r="C355" s="11"/>
      <c r="D355" s="7" t="s">
        <v>28</v>
      </c>
      <c r="E355" s="50" t="s">
        <v>108</v>
      </c>
      <c r="F355" s="51">
        <v>200</v>
      </c>
      <c r="G355" s="51">
        <v>6.7</v>
      </c>
      <c r="H355" s="51">
        <v>4.5999999999999996</v>
      </c>
      <c r="I355" s="51">
        <v>16.3</v>
      </c>
      <c r="J355" s="51">
        <v>133.1</v>
      </c>
      <c r="K355" s="52" t="s">
        <v>109</v>
      </c>
      <c r="L355" s="51">
        <v>10.6</v>
      </c>
    </row>
    <row r="356" spans="1:12" ht="15">
      <c r="A356" s="15"/>
      <c r="B356" s="16"/>
      <c r="C356" s="11"/>
      <c r="D356" s="7" t="s">
        <v>29</v>
      </c>
      <c r="E356" s="50" t="s">
        <v>110</v>
      </c>
      <c r="F356" s="51">
        <v>90</v>
      </c>
      <c r="G356" s="51">
        <v>15.3</v>
      </c>
      <c r="H356" s="51">
        <v>3.4</v>
      </c>
      <c r="I356" s="51">
        <v>10.7</v>
      </c>
      <c r="J356" s="51">
        <v>134.9</v>
      </c>
      <c r="K356" s="52" t="s">
        <v>111</v>
      </c>
      <c r="L356" s="51">
        <v>19.47</v>
      </c>
    </row>
    <row r="357" spans="1:12" ht="15">
      <c r="A357" s="15"/>
      <c r="B357" s="16"/>
      <c r="C357" s="11"/>
      <c r="D357" s="7" t="s">
        <v>30</v>
      </c>
      <c r="E357" s="50" t="s">
        <v>70</v>
      </c>
      <c r="F357" s="51">
        <v>150</v>
      </c>
      <c r="G357" s="51">
        <v>3.1</v>
      </c>
      <c r="H357" s="51">
        <v>5.3</v>
      </c>
      <c r="I357" s="51">
        <v>19.8</v>
      </c>
      <c r="J357" s="51">
        <v>139.4</v>
      </c>
      <c r="K357" s="52" t="s">
        <v>71</v>
      </c>
      <c r="L357" s="51">
        <v>4.6500000000000004</v>
      </c>
    </row>
    <row r="358" spans="1:12" ht="15">
      <c r="A358" s="15"/>
      <c r="B358" s="16"/>
      <c r="C358" s="11"/>
      <c r="D358" s="7" t="s">
        <v>31</v>
      </c>
      <c r="E358" s="50" t="s">
        <v>63</v>
      </c>
      <c r="F358" s="51">
        <v>200</v>
      </c>
      <c r="G358" s="51">
        <v>0.4</v>
      </c>
      <c r="H358" s="51">
        <v>0.1</v>
      </c>
      <c r="I358" s="51">
        <v>18.3</v>
      </c>
      <c r="J358" s="51">
        <v>75.900000000000006</v>
      </c>
      <c r="K358" s="52" t="s">
        <v>64</v>
      </c>
      <c r="L358" s="51">
        <v>8.9499999999999993</v>
      </c>
    </row>
    <row r="359" spans="1:12" ht="15">
      <c r="A359" s="15"/>
      <c r="B359" s="16"/>
      <c r="C359" s="11"/>
      <c r="D359" s="7" t="s">
        <v>32</v>
      </c>
      <c r="E359" s="50" t="s">
        <v>76</v>
      </c>
      <c r="F359" s="51">
        <v>60</v>
      </c>
      <c r="G359" s="51">
        <v>4.5999999999999996</v>
      </c>
      <c r="H359" s="51">
        <v>0.5</v>
      </c>
      <c r="I359" s="51">
        <v>29.5</v>
      </c>
      <c r="J359" s="51">
        <v>140.6</v>
      </c>
      <c r="K359" s="52" t="s">
        <v>86</v>
      </c>
      <c r="L359" s="51">
        <v>2.6</v>
      </c>
    </row>
    <row r="360" spans="1:12" ht="15">
      <c r="A360" s="15"/>
      <c r="B360" s="16"/>
      <c r="C360" s="11"/>
      <c r="D360" s="7" t="s">
        <v>33</v>
      </c>
      <c r="E360" s="50" t="s">
        <v>54</v>
      </c>
      <c r="F360" s="51">
        <v>30</v>
      </c>
      <c r="G360" s="51">
        <v>2</v>
      </c>
      <c r="H360" s="51">
        <v>0.4</v>
      </c>
      <c r="I360" s="51">
        <v>10</v>
      </c>
      <c r="J360" s="51">
        <v>51.2</v>
      </c>
      <c r="K360" s="52" t="s">
        <v>86</v>
      </c>
      <c r="L360" s="51">
        <v>2.5</v>
      </c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810</v>
      </c>
      <c r="G363" s="21">
        <f t="shared" ref="G363" si="259">SUM(G354:G362)</f>
        <v>32.700000000000003</v>
      </c>
      <c r="H363" s="21">
        <f t="shared" ref="H363" si="260">SUM(H354:H362)</f>
        <v>14.399999999999999</v>
      </c>
      <c r="I363" s="21">
        <f t="shared" ref="I363" si="261">SUM(I354:I362)</f>
        <v>106.6</v>
      </c>
      <c r="J363" s="21">
        <f t="shared" ref="J363" si="262">SUM(J354:J362)</f>
        <v>686.40000000000009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2" t="s">
        <v>4</v>
      </c>
      <c r="D383" s="63"/>
      <c r="E383" s="33"/>
      <c r="F383" s="34">
        <f>F349+F353+F363+F368+F375+F382</f>
        <v>1010</v>
      </c>
      <c r="G383" s="34">
        <f t="shared" ref="G383" si="279">G349+G353+G363+G368+G375+G382</f>
        <v>33.200000000000003</v>
      </c>
      <c r="H383" s="34">
        <f t="shared" ref="H383" si="280">H349+H353+H363+H368+H375+H382</f>
        <v>14.899999999999999</v>
      </c>
      <c r="I383" s="34">
        <f t="shared" ref="I383" si="281">I349+I353+I363+I368+I375+I382</f>
        <v>115.39999999999999</v>
      </c>
      <c r="J383" s="34">
        <f t="shared" ref="J383" si="282">J349+J353+J363+J368+J375+J382</f>
        <v>723.90000000000009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 t="s">
        <v>97</v>
      </c>
      <c r="F392" s="51">
        <v>200</v>
      </c>
      <c r="G392" s="51">
        <v>1.5</v>
      </c>
      <c r="H392" s="51">
        <v>0.5</v>
      </c>
      <c r="I392" s="51">
        <v>21</v>
      </c>
      <c r="J392" s="51">
        <v>94.5</v>
      </c>
      <c r="K392" s="52" t="s">
        <v>86</v>
      </c>
      <c r="L392" s="51">
        <v>12.05</v>
      </c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200</v>
      </c>
      <c r="G395" s="21">
        <f t="shared" ref="G395" si="289">SUM(G392:G394)</f>
        <v>1.5</v>
      </c>
      <c r="H395" s="21">
        <f t="shared" ref="H395" si="290">SUM(H392:H394)</f>
        <v>0.5</v>
      </c>
      <c r="I395" s="21">
        <f t="shared" ref="I395" si="291">SUM(I392:I394)</f>
        <v>21</v>
      </c>
      <c r="J395" s="21">
        <f t="shared" ref="J395" si="292">SUM(J392:J394)</f>
        <v>94.5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112</v>
      </c>
      <c r="F396" s="51">
        <v>80</v>
      </c>
      <c r="G396" s="51">
        <v>1.1000000000000001</v>
      </c>
      <c r="H396" s="51">
        <v>3.6</v>
      </c>
      <c r="I396" s="51">
        <v>6.1</v>
      </c>
      <c r="J396" s="51">
        <v>60.9</v>
      </c>
      <c r="K396" s="52" t="s">
        <v>113</v>
      </c>
      <c r="L396" s="51">
        <v>6.45</v>
      </c>
    </row>
    <row r="397" spans="1:12" ht="15">
      <c r="A397" s="25"/>
      <c r="B397" s="16"/>
      <c r="C397" s="11"/>
      <c r="D397" s="7" t="s">
        <v>28</v>
      </c>
      <c r="E397" s="50" t="s">
        <v>114</v>
      </c>
      <c r="F397" s="51">
        <v>200</v>
      </c>
      <c r="G397" s="51">
        <v>5.9</v>
      </c>
      <c r="H397" s="51">
        <v>6.8</v>
      </c>
      <c r="I397" s="51">
        <v>12.5</v>
      </c>
      <c r="J397" s="51">
        <v>134.6</v>
      </c>
      <c r="K397" s="52" t="s">
        <v>115</v>
      </c>
      <c r="L397" s="51">
        <v>15</v>
      </c>
    </row>
    <row r="398" spans="1:12" ht="15">
      <c r="A398" s="25"/>
      <c r="B398" s="16"/>
      <c r="C398" s="11"/>
      <c r="D398" s="7" t="s">
        <v>29</v>
      </c>
      <c r="E398" s="50" t="s">
        <v>116</v>
      </c>
      <c r="F398" s="51">
        <v>200</v>
      </c>
      <c r="G398" s="51">
        <v>21</v>
      </c>
      <c r="H398" s="51">
        <v>7</v>
      </c>
      <c r="I398" s="51">
        <v>17.5</v>
      </c>
      <c r="J398" s="51">
        <v>217.3</v>
      </c>
      <c r="K398" s="52" t="s">
        <v>117</v>
      </c>
      <c r="L398" s="51">
        <v>28.79</v>
      </c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 t="s">
        <v>51</v>
      </c>
      <c r="F400" s="51">
        <v>200</v>
      </c>
      <c r="G400" s="51">
        <v>0.4</v>
      </c>
      <c r="H400" s="51">
        <v>0</v>
      </c>
      <c r="I400" s="51">
        <v>19.8</v>
      </c>
      <c r="J400" s="51">
        <v>80.8</v>
      </c>
      <c r="K400" s="52" t="s">
        <v>52</v>
      </c>
      <c r="L400" s="51">
        <v>8.9499999999999993</v>
      </c>
    </row>
    <row r="401" spans="1:12" ht="15">
      <c r="A401" s="25"/>
      <c r="B401" s="16"/>
      <c r="C401" s="11"/>
      <c r="D401" s="7" t="s">
        <v>32</v>
      </c>
      <c r="E401" s="50" t="s">
        <v>76</v>
      </c>
      <c r="F401" s="51">
        <v>60</v>
      </c>
      <c r="G401" s="51">
        <v>4.5999999999999996</v>
      </c>
      <c r="H401" s="51">
        <v>0.5</v>
      </c>
      <c r="I401" s="51">
        <v>29.5</v>
      </c>
      <c r="J401" s="51">
        <v>140.6</v>
      </c>
      <c r="K401" s="52" t="s">
        <v>86</v>
      </c>
      <c r="L401" s="51">
        <v>2.6</v>
      </c>
    </row>
    <row r="402" spans="1:12" ht="15">
      <c r="A402" s="25"/>
      <c r="B402" s="16"/>
      <c r="C402" s="11"/>
      <c r="D402" s="7" t="s">
        <v>33</v>
      </c>
      <c r="E402" s="50" t="s">
        <v>54</v>
      </c>
      <c r="F402" s="51">
        <v>30</v>
      </c>
      <c r="G402" s="51">
        <v>2</v>
      </c>
      <c r="H402" s="51">
        <v>0.4</v>
      </c>
      <c r="I402" s="51">
        <v>10</v>
      </c>
      <c r="J402" s="51">
        <v>51.2</v>
      </c>
      <c r="K402" s="52" t="s">
        <v>86</v>
      </c>
      <c r="L402" s="51">
        <v>2.5</v>
      </c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770</v>
      </c>
      <c r="G405" s="21">
        <f t="shared" ref="G405" si="294">SUM(G396:G404)</f>
        <v>35</v>
      </c>
      <c r="H405" s="21">
        <f t="shared" ref="H405" si="295">SUM(H396:H404)</f>
        <v>18.299999999999997</v>
      </c>
      <c r="I405" s="21">
        <f t="shared" ref="I405" si="296">SUM(I396:I404)</f>
        <v>95.4</v>
      </c>
      <c r="J405" s="21">
        <f t="shared" ref="J405" si="297">SUM(J396:J404)</f>
        <v>685.40000000000009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2" t="s">
        <v>4</v>
      </c>
      <c r="D425" s="63"/>
      <c r="E425" s="33"/>
      <c r="F425" s="34">
        <f>F391+F395+F405+F410+F417+F424</f>
        <v>970</v>
      </c>
      <c r="G425" s="34">
        <f t="shared" ref="G425" si="314">G391+G395+G405+G410+G417+G424</f>
        <v>36.5</v>
      </c>
      <c r="H425" s="34">
        <f t="shared" ref="H425" si="315">H391+H395+H405+H410+H417+H424</f>
        <v>18.799999999999997</v>
      </c>
      <c r="I425" s="34">
        <f t="shared" ref="I425" si="316">I391+I395+I405+I410+I417+I424</f>
        <v>116.4</v>
      </c>
      <c r="J425" s="34">
        <f t="shared" ref="J425" si="317">J391+J395+J405+J410+J417+J424</f>
        <v>779.90000000000009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118</v>
      </c>
      <c r="F438" s="51">
        <v>80</v>
      </c>
      <c r="G438" s="51">
        <v>1.1000000000000001</v>
      </c>
      <c r="H438" s="51">
        <v>8.1</v>
      </c>
      <c r="I438" s="51">
        <v>4.8</v>
      </c>
      <c r="J438" s="51">
        <v>96.7</v>
      </c>
      <c r="K438" s="52" t="s">
        <v>56</v>
      </c>
      <c r="L438" s="51">
        <v>10.85</v>
      </c>
    </row>
    <row r="439" spans="1:12" ht="15">
      <c r="A439" s="25"/>
      <c r="B439" s="16"/>
      <c r="C439" s="11"/>
      <c r="D439" s="7" t="s">
        <v>28</v>
      </c>
      <c r="E439" s="50" t="s">
        <v>47</v>
      </c>
      <c r="F439" s="51">
        <v>200</v>
      </c>
      <c r="G439" s="51">
        <v>3.1</v>
      </c>
      <c r="H439" s="51">
        <v>5.0999999999999996</v>
      </c>
      <c r="I439" s="51">
        <v>12.3</v>
      </c>
      <c r="J439" s="51">
        <v>107.5</v>
      </c>
      <c r="K439" s="52" t="s">
        <v>48</v>
      </c>
      <c r="L439" s="51">
        <v>10.199999999999999</v>
      </c>
    </row>
    <row r="440" spans="1:12" ht="15">
      <c r="A440" s="25"/>
      <c r="B440" s="16"/>
      <c r="C440" s="11"/>
      <c r="D440" s="7" t="s">
        <v>29</v>
      </c>
      <c r="E440" s="50" t="s">
        <v>119</v>
      </c>
      <c r="F440" s="51">
        <v>100</v>
      </c>
      <c r="G440" s="51">
        <v>14.8</v>
      </c>
      <c r="H440" s="51">
        <v>14</v>
      </c>
      <c r="I440" s="51">
        <v>13.3</v>
      </c>
      <c r="J440" s="51">
        <v>236.5</v>
      </c>
      <c r="K440" s="52" t="s">
        <v>120</v>
      </c>
      <c r="L440" s="51">
        <v>25.7</v>
      </c>
    </row>
    <row r="441" spans="1:12" ht="15">
      <c r="A441" s="25"/>
      <c r="B441" s="16"/>
      <c r="C441" s="11"/>
      <c r="D441" s="7" t="s">
        <v>30</v>
      </c>
      <c r="E441" s="50" t="s">
        <v>90</v>
      </c>
      <c r="F441" s="51">
        <v>150</v>
      </c>
      <c r="G441" s="51">
        <v>8.1999999999999993</v>
      </c>
      <c r="H441" s="51">
        <v>6.3</v>
      </c>
      <c r="I441" s="51">
        <v>35.9</v>
      </c>
      <c r="J441" s="51">
        <v>233.7</v>
      </c>
      <c r="K441" s="52" t="s">
        <v>91</v>
      </c>
      <c r="L441" s="51">
        <v>13</v>
      </c>
    </row>
    <row r="442" spans="1:12" ht="15">
      <c r="A442" s="25"/>
      <c r="B442" s="16"/>
      <c r="C442" s="11"/>
      <c r="D442" s="7" t="s">
        <v>31</v>
      </c>
      <c r="E442" s="50" t="s">
        <v>74</v>
      </c>
      <c r="F442" s="51">
        <v>200</v>
      </c>
      <c r="G442" s="51">
        <v>0.5</v>
      </c>
      <c r="H442" s="51">
        <v>0.2</v>
      </c>
      <c r="I442" s="51">
        <v>19.399999999999999</v>
      </c>
      <c r="J442" s="51">
        <v>81.3</v>
      </c>
      <c r="K442" s="52" t="s">
        <v>75</v>
      </c>
      <c r="L442" s="51">
        <v>8.9499999999999993</v>
      </c>
    </row>
    <row r="443" spans="1:12" ht="15">
      <c r="A443" s="25"/>
      <c r="B443" s="16"/>
      <c r="C443" s="11"/>
      <c r="D443" s="7" t="s">
        <v>32</v>
      </c>
      <c r="E443" s="50" t="s">
        <v>76</v>
      </c>
      <c r="F443" s="51">
        <v>60</v>
      </c>
      <c r="G443" s="51">
        <v>4.5999999999999996</v>
      </c>
      <c r="H443" s="51">
        <v>0.5</v>
      </c>
      <c r="I443" s="51">
        <v>29.5</v>
      </c>
      <c r="J443" s="51">
        <v>140.6</v>
      </c>
      <c r="K443" s="52" t="s">
        <v>86</v>
      </c>
      <c r="L443" s="51">
        <v>2.6</v>
      </c>
    </row>
    <row r="444" spans="1:12" ht="15">
      <c r="A444" s="25"/>
      <c r="B444" s="16"/>
      <c r="C444" s="11"/>
      <c r="D444" s="7" t="s">
        <v>33</v>
      </c>
      <c r="E444" s="50" t="s">
        <v>54</v>
      </c>
      <c r="F444" s="51">
        <v>30</v>
      </c>
      <c r="G444" s="51">
        <v>2</v>
      </c>
      <c r="H444" s="51">
        <v>0.4</v>
      </c>
      <c r="I444" s="51">
        <v>10</v>
      </c>
      <c r="J444" s="51">
        <v>51.2</v>
      </c>
      <c r="K444" s="52" t="s">
        <v>86</v>
      </c>
      <c r="L444" s="51">
        <v>2.5</v>
      </c>
    </row>
    <row r="445" spans="1:12" ht="15">
      <c r="A445" s="25"/>
      <c r="B445" s="16"/>
      <c r="C445" s="11"/>
      <c r="D445" s="6" t="s">
        <v>133</v>
      </c>
      <c r="E445" s="50" t="s">
        <v>102</v>
      </c>
      <c r="F445" s="51">
        <v>20</v>
      </c>
      <c r="G445" s="51">
        <v>0.7</v>
      </c>
      <c r="H445" s="51">
        <v>0.5</v>
      </c>
      <c r="I445" s="51">
        <v>1.8</v>
      </c>
      <c r="J445" s="51">
        <v>14.1</v>
      </c>
      <c r="K445" s="52" t="s">
        <v>105</v>
      </c>
      <c r="L445" s="51">
        <v>2.5</v>
      </c>
    </row>
    <row r="446" spans="1:12" ht="15">
      <c r="A446" s="25"/>
      <c r="B446" s="16"/>
      <c r="C446" s="11"/>
      <c r="D446" s="6"/>
      <c r="E446" s="58"/>
      <c r="F446" s="58"/>
      <c r="G446" s="58"/>
      <c r="H446" s="58"/>
      <c r="I446" s="58"/>
      <c r="J446" s="58"/>
      <c r="K446" s="58"/>
      <c r="L446" s="58"/>
    </row>
    <row r="447" spans="1:12" ht="15">
      <c r="A447" s="26"/>
      <c r="B447" s="18"/>
      <c r="C447" s="8"/>
      <c r="D447" s="19" t="s">
        <v>39</v>
      </c>
      <c r="E447" s="9"/>
      <c r="F447" s="21">
        <f>SUM(F438:F445)</f>
        <v>840</v>
      </c>
      <c r="G447" s="21">
        <f>SUM(G438:G445)</f>
        <v>35</v>
      </c>
      <c r="H447" s="21">
        <f>SUM(H438:H445)</f>
        <v>35.1</v>
      </c>
      <c r="I447" s="21">
        <f>SUM(I438:I445)</f>
        <v>126.99999999999999</v>
      </c>
      <c r="J447" s="21">
        <f>SUM(J438:J445)</f>
        <v>961.6</v>
      </c>
      <c r="K447" s="27"/>
      <c r="L447" s="21">
        <f t="shared" ref="L447" ca="1" si="328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29">SUM(G448:G451)</f>
        <v>0</v>
      </c>
      <c r="H452" s="21">
        <f t="shared" ref="H452" si="330">SUM(H448:H451)</f>
        <v>0</v>
      </c>
      <c r="I452" s="21">
        <f t="shared" ref="I452" si="331">SUM(I448:I451)</f>
        <v>0</v>
      </c>
      <c r="J452" s="21">
        <f t="shared" ref="J452" si="332">SUM(J448:J451)</f>
        <v>0</v>
      </c>
      <c r="K452" s="27"/>
      <c r="L452" s="21">
        <f t="shared" ref="L452" ca="1" si="333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4">SUM(G453:G458)</f>
        <v>0</v>
      </c>
      <c r="H459" s="21">
        <f t="shared" ref="H459" si="335">SUM(H453:H458)</f>
        <v>0</v>
      </c>
      <c r="I459" s="21">
        <f t="shared" ref="I459" si="336">SUM(I453:I458)</f>
        <v>0</v>
      </c>
      <c r="J459" s="21">
        <f t="shared" ref="J459" si="337">SUM(J453:J458)</f>
        <v>0</v>
      </c>
      <c r="K459" s="27"/>
      <c r="L459" s="21">
        <f t="shared" ref="L459" ca="1" si="338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39">SUM(G460:G465)</f>
        <v>0</v>
      </c>
      <c r="H466" s="21">
        <f t="shared" ref="H466" si="340">SUM(H460:H465)</f>
        <v>0</v>
      </c>
      <c r="I466" s="21">
        <f t="shared" ref="I466" si="341">SUM(I460:I465)</f>
        <v>0</v>
      </c>
      <c r="J466" s="21">
        <f t="shared" ref="J466" si="342">SUM(J460:J465)</f>
        <v>0</v>
      </c>
      <c r="K466" s="27"/>
      <c r="L466" s="21">
        <f ca="1">SUM(L460:L480)</f>
        <v>0</v>
      </c>
    </row>
    <row r="467" spans="1:12" ht="15.75" customHeight="1" thickBot="1">
      <c r="A467" s="31">
        <f>A426</f>
        <v>2</v>
      </c>
      <c r="B467" s="32">
        <f>B426</f>
        <v>4</v>
      </c>
      <c r="C467" s="62" t="s">
        <v>4</v>
      </c>
      <c r="D467" s="63"/>
      <c r="E467" s="33"/>
      <c r="F467" s="34">
        <f>F433+F437+F447+F452+F459+F466</f>
        <v>840</v>
      </c>
      <c r="G467" s="34">
        <f t="shared" ref="G467" si="343">G433+G437+G447+G452+G459+G466</f>
        <v>35</v>
      </c>
      <c r="H467" s="34">
        <f t="shared" ref="H467" si="344">H433+H437+H447+H452+H459+H466</f>
        <v>35.1</v>
      </c>
      <c r="I467" s="34">
        <f t="shared" ref="I467" si="345">I433+I437+I447+I452+I459+I466</f>
        <v>126.99999999999999</v>
      </c>
      <c r="J467" s="34">
        <f t="shared" ref="J467" si="346">J433+J437+J447+J452+J459+J466</f>
        <v>961.6</v>
      </c>
      <c r="K467" s="35"/>
      <c r="L467" s="34">
        <f t="shared" ref="L467" ca="1" si="347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58"/>
      <c r="F468" s="58"/>
      <c r="G468" s="58"/>
      <c r="H468" s="58"/>
      <c r="I468" s="58"/>
      <c r="J468" s="58"/>
      <c r="K468" s="58"/>
      <c r="L468" s="5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48">SUM(G468:G474)</f>
        <v>0</v>
      </c>
      <c r="H475" s="21">
        <f t="shared" ref="H475" si="349">SUM(H468:H474)</f>
        <v>0</v>
      </c>
      <c r="I475" s="21">
        <f t="shared" ref="I475" si="350">SUM(I468:I474)</f>
        <v>0</v>
      </c>
      <c r="J475" s="21">
        <f t="shared" ref="J475" si="351">SUM(J468:J474)</f>
        <v>0</v>
      </c>
      <c r="K475" s="27"/>
      <c r="L475" s="21">
        <f t="shared" ref="L475:L517" si="352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 t="s">
        <v>65</v>
      </c>
      <c r="F476" s="51">
        <v>200</v>
      </c>
      <c r="G476" s="51">
        <v>0.5</v>
      </c>
      <c r="H476" s="51">
        <v>0.5</v>
      </c>
      <c r="I476" s="51">
        <v>8.8000000000000007</v>
      </c>
      <c r="J476" s="51">
        <v>37.5</v>
      </c>
      <c r="K476" s="52" t="s">
        <v>86</v>
      </c>
      <c r="L476" s="51">
        <v>16.3</v>
      </c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.75" thickBot="1">
      <c r="A479" s="26"/>
      <c r="B479" s="18"/>
      <c r="C479" s="8"/>
      <c r="D479" s="19" t="s">
        <v>39</v>
      </c>
      <c r="E479" s="9"/>
      <c r="F479" s="21">
        <f>SUM(F476:F478)</f>
        <v>200</v>
      </c>
      <c r="G479" s="21">
        <f t="shared" ref="G479" si="353">SUM(G476:G478)</f>
        <v>0.5</v>
      </c>
      <c r="H479" s="21">
        <f t="shared" ref="H479" si="354">SUM(H476:H478)</f>
        <v>0.5</v>
      </c>
      <c r="I479" s="21">
        <f t="shared" ref="I479" si="355">SUM(I476:I478)</f>
        <v>8.8000000000000007</v>
      </c>
      <c r="J479" s="21">
        <f t="shared" ref="J479" si="356">SUM(J476:J478)</f>
        <v>37.5</v>
      </c>
      <c r="K479" s="27"/>
      <c r="L479" s="21">
        <f t="shared" ref="L479" ca="1" si="357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47" t="s">
        <v>121</v>
      </c>
      <c r="F480" s="48">
        <v>60</v>
      </c>
      <c r="G480" s="48">
        <v>0.6</v>
      </c>
      <c r="H480" s="48">
        <v>4.3</v>
      </c>
      <c r="I480" s="48">
        <v>3.4</v>
      </c>
      <c r="J480" s="48">
        <v>54.5</v>
      </c>
      <c r="K480" s="49">
        <v>7</v>
      </c>
      <c r="L480" s="48">
        <v>7.3</v>
      </c>
    </row>
    <row r="481" spans="1:12" ht="15">
      <c r="A481" s="25"/>
      <c r="B481" s="16"/>
      <c r="C481" s="11"/>
      <c r="D481" s="7" t="s">
        <v>28</v>
      </c>
      <c r="E481" s="50" t="s">
        <v>127</v>
      </c>
      <c r="F481" s="51">
        <v>200</v>
      </c>
      <c r="G481" s="51">
        <v>5.0999999999999996</v>
      </c>
      <c r="H481" s="51">
        <v>5.8</v>
      </c>
      <c r="I481" s="51">
        <v>10.8</v>
      </c>
      <c r="J481" s="51">
        <v>115.6</v>
      </c>
      <c r="K481" s="52" t="s">
        <v>122</v>
      </c>
      <c r="L481" s="51">
        <v>8.3000000000000007</v>
      </c>
    </row>
    <row r="482" spans="1:12" ht="15">
      <c r="A482" s="25"/>
      <c r="B482" s="16"/>
      <c r="C482" s="11"/>
      <c r="D482" s="7" t="s">
        <v>29</v>
      </c>
      <c r="E482" s="50" t="s">
        <v>123</v>
      </c>
      <c r="F482" s="51">
        <v>250</v>
      </c>
      <c r="G482" s="51">
        <v>34</v>
      </c>
      <c r="H482" s="51">
        <v>10.1</v>
      </c>
      <c r="I482" s="51">
        <v>41.5</v>
      </c>
      <c r="J482" s="51">
        <v>393.3</v>
      </c>
      <c r="K482" s="52" t="s">
        <v>124</v>
      </c>
      <c r="L482" s="51">
        <v>23.3</v>
      </c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 t="s">
        <v>125</v>
      </c>
      <c r="F484" s="51">
        <v>200</v>
      </c>
      <c r="G484" s="51">
        <v>1</v>
      </c>
      <c r="H484" s="51">
        <v>0.1</v>
      </c>
      <c r="I484" s="51">
        <v>15.6</v>
      </c>
      <c r="J484" s="51">
        <v>66.900000000000006</v>
      </c>
      <c r="K484" s="52" t="s">
        <v>126</v>
      </c>
      <c r="L484" s="51">
        <v>16</v>
      </c>
    </row>
    <row r="485" spans="1:12" ht="15">
      <c r="A485" s="25"/>
      <c r="B485" s="16"/>
      <c r="C485" s="11"/>
      <c r="D485" s="7" t="s">
        <v>32</v>
      </c>
      <c r="E485" s="50" t="s">
        <v>76</v>
      </c>
      <c r="F485" s="51">
        <v>60</v>
      </c>
      <c r="G485" s="51">
        <v>4.5999999999999996</v>
      </c>
      <c r="H485" s="51">
        <v>0.5</v>
      </c>
      <c r="I485" s="51">
        <v>29.5</v>
      </c>
      <c r="J485" s="51">
        <v>140.6</v>
      </c>
      <c r="K485" s="52" t="s">
        <v>86</v>
      </c>
      <c r="L485" s="51">
        <v>2.6</v>
      </c>
    </row>
    <row r="486" spans="1:12" ht="15">
      <c r="A486" s="25"/>
      <c r="B486" s="16"/>
      <c r="C486" s="11"/>
      <c r="D486" s="7" t="s">
        <v>33</v>
      </c>
      <c r="E486" s="50" t="s">
        <v>54</v>
      </c>
      <c r="F486" s="51">
        <v>30</v>
      </c>
      <c r="G486" s="51">
        <v>2</v>
      </c>
      <c r="H486" s="51">
        <v>0.4</v>
      </c>
      <c r="I486" s="51">
        <v>10</v>
      </c>
      <c r="J486" s="51">
        <v>51.2</v>
      </c>
      <c r="K486" s="52" t="s">
        <v>86</v>
      </c>
      <c r="L486" s="51">
        <v>2.5</v>
      </c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800</v>
      </c>
      <c r="G489" s="21">
        <f>SUM(G480:G488)</f>
        <v>47.300000000000004</v>
      </c>
      <c r="H489" s="21">
        <f>SUM(H480:H488)</f>
        <v>21.2</v>
      </c>
      <c r="I489" s="21">
        <f>SUM(I480:I488)</f>
        <v>110.8</v>
      </c>
      <c r="J489" s="21">
        <f>SUM(J480:J488)</f>
        <v>822.1</v>
      </c>
      <c r="K489" s="27"/>
      <c r="L489" s="21">
        <f t="shared" ref="L489" ca="1" si="358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59">SUM(G490:G493)</f>
        <v>0</v>
      </c>
      <c r="H494" s="21">
        <f t="shared" ref="H494" si="360">SUM(H490:H493)</f>
        <v>0</v>
      </c>
      <c r="I494" s="21">
        <f t="shared" ref="I494" si="361">SUM(I490:I493)</f>
        <v>0</v>
      </c>
      <c r="J494" s="21">
        <f t="shared" ref="J494" si="362">SUM(J490:J493)</f>
        <v>0</v>
      </c>
      <c r="K494" s="27"/>
      <c r="L494" s="21">
        <f t="shared" ref="L494" ca="1" si="363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64">SUM(G495:G500)</f>
        <v>0</v>
      </c>
      <c r="H501" s="21">
        <f t="shared" ref="H501" si="365">SUM(H495:H500)</f>
        <v>0</v>
      </c>
      <c r="I501" s="21">
        <f t="shared" ref="I501" si="366">SUM(I495:I500)</f>
        <v>0</v>
      </c>
      <c r="J501" s="21">
        <f t="shared" ref="J501" si="367">SUM(J495:J500)</f>
        <v>0</v>
      </c>
      <c r="K501" s="27"/>
      <c r="L501" s="21">
        <f t="shared" ref="L501" ca="1" si="368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69">SUM(G502:G507)</f>
        <v>0</v>
      </c>
      <c r="H508" s="21">
        <f t="shared" ref="H508" si="370">SUM(H502:H507)</f>
        <v>0</v>
      </c>
      <c r="I508" s="21">
        <f t="shared" ref="I508" si="371">SUM(I502:I507)</f>
        <v>0</v>
      </c>
      <c r="J508" s="21">
        <f t="shared" ref="J508" si="372">SUM(J502:J507)</f>
        <v>0</v>
      </c>
      <c r="K508" s="27"/>
      <c r="L508" s="21">
        <f t="shared" ref="L508" ca="1" si="373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2" t="s">
        <v>4</v>
      </c>
      <c r="D509" s="63"/>
      <c r="E509" s="33"/>
      <c r="F509" s="34">
        <f>F475+F479+F489+F494+F501+F508</f>
        <v>1000</v>
      </c>
      <c r="G509" s="34">
        <f t="shared" ref="G509" si="374">G475+G479+G489+G494+G501+G508</f>
        <v>47.800000000000004</v>
      </c>
      <c r="H509" s="34">
        <f t="shared" ref="H509" si="375">H475+H479+H489+H494+H501+H508</f>
        <v>21.7</v>
      </c>
      <c r="I509" s="34">
        <f t="shared" ref="I509" si="376">I475+I479+I489+I494+I501+I508</f>
        <v>119.6</v>
      </c>
      <c r="J509" s="34">
        <f t="shared" ref="J509" si="377">J475+J479+J489+J494+J501+J508</f>
        <v>859.6</v>
      </c>
      <c r="K509" s="35"/>
      <c r="L509" s="34">
        <f t="shared" ref="L509" ca="1" si="378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8"/>
      <c r="F514" s="58"/>
      <c r="G514" s="58"/>
      <c r="H514" s="58"/>
      <c r="I514" s="58"/>
      <c r="J514" s="58"/>
      <c r="K514" s="58"/>
      <c r="L514" s="58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79">SUM(G510:G516)</f>
        <v>0</v>
      </c>
      <c r="H517" s="21">
        <f t="shared" ref="H517" si="380">SUM(H510:H516)</f>
        <v>0</v>
      </c>
      <c r="I517" s="21">
        <f t="shared" ref="I517" si="381">SUM(I510:I516)</f>
        <v>0</v>
      </c>
      <c r="J517" s="21">
        <f t="shared" ref="J517" si="382">SUM(J510:J516)</f>
        <v>0</v>
      </c>
      <c r="K517" s="27"/>
      <c r="L517" s="21">
        <f t="shared" si="352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 t="s">
        <v>130</v>
      </c>
      <c r="F518" s="51">
        <v>200</v>
      </c>
      <c r="G518" s="51">
        <v>1.8</v>
      </c>
      <c r="H518" s="51">
        <v>0.4</v>
      </c>
      <c r="I518" s="51">
        <v>16.2</v>
      </c>
      <c r="J518" s="51">
        <v>75.599999999999994</v>
      </c>
      <c r="K518" s="52" t="s">
        <v>86</v>
      </c>
      <c r="L518" s="51">
        <v>14.75</v>
      </c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200</v>
      </c>
      <c r="G521" s="21">
        <f>SUM(G518:G520)</f>
        <v>1.8</v>
      </c>
      <c r="H521" s="21">
        <f>SUM(H518:H520)</f>
        <v>0.4</v>
      </c>
      <c r="I521" s="21">
        <f>SUM(I518:I520)</f>
        <v>16.2</v>
      </c>
      <c r="J521" s="21">
        <f>SUM(J518:J520)</f>
        <v>75.599999999999994</v>
      </c>
      <c r="K521" s="27"/>
      <c r="L521" s="21">
        <f ca="1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 t="s">
        <v>138</v>
      </c>
      <c r="F523" s="51">
        <v>210</v>
      </c>
      <c r="G523" s="51">
        <v>8.6999999999999993</v>
      </c>
      <c r="H523" s="51">
        <v>3.4</v>
      </c>
      <c r="I523" s="51">
        <v>16.5</v>
      </c>
      <c r="J523" s="51">
        <v>131.1</v>
      </c>
      <c r="K523" s="52" t="s">
        <v>139</v>
      </c>
      <c r="L523" s="51">
        <v>15</v>
      </c>
    </row>
    <row r="524" spans="1:12" ht="15">
      <c r="A524" s="25"/>
      <c r="B524" s="16"/>
      <c r="C524" s="11"/>
      <c r="D524" s="7" t="s">
        <v>29</v>
      </c>
      <c r="E524" s="50" t="s">
        <v>140</v>
      </c>
      <c r="F524" s="51">
        <v>200</v>
      </c>
      <c r="G524" s="51">
        <v>22</v>
      </c>
      <c r="H524" s="51">
        <v>36</v>
      </c>
      <c r="I524" s="51">
        <v>16</v>
      </c>
      <c r="J524" s="51">
        <v>482</v>
      </c>
      <c r="K524" s="52" t="s">
        <v>141</v>
      </c>
      <c r="L524" s="51">
        <v>27.35</v>
      </c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 t="s">
        <v>128</v>
      </c>
      <c r="F526" s="51">
        <v>200</v>
      </c>
      <c r="G526" s="51">
        <v>4.7</v>
      </c>
      <c r="H526" s="51">
        <v>3.5</v>
      </c>
      <c r="I526" s="51">
        <v>12.5</v>
      </c>
      <c r="J526" s="51">
        <v>100.4</v>
      </c>
      <c r="K526" s="52" t="s">
        <v>129</v>
      </c>
      <c r="L526" s="51">
        <v>14.1</v>
      </c>
    </row>
    <row r="527" spans="1:12" ht="15">
      <c r="A527" s="25"/>
      <c r="B527" s="16"/>
      <c r="C527" s="11"/>
      <c r="D527" s="7" t="s">
        <v>32</v>
      </c>
      <c r="E527" s="50" t="s">
        <v>76</v>
      </c>
      <c r="F527" s="51">
        <v>60</v>
      </c>
      <c r="G527" s="51">
        <v>4.5999999999999996</v>
      </c>
      <c r="H527" s="51">
        <v>0.5</v>
      </c>
      <c r="I527" s="51">
        <v>29.5</v>
      </c>
      <c r="J527" s="51">
        <v>140.6</v>
      </c>
      <c r="K527" s="52" t="s">
        <v>86</v>
      </c>
      <c r="L527" s="51">
        <v>2.6</v>
      </c>
    </row>
    <row r="528" spans="1:12" ht="15">
      <c r="A528" s="25"/>
      <c r="B528" s="16"/>
      <c r="C528" s="11"/>
      <c r="D528" s="7" t="s">
        <v>33</v>
      </c>
      <c r="E528" s="50" t="s">
        <v>54</v>
      </c>
      <c r="F528" s="51">
        <v>30</v>
      </c>
      <c r="G528" s="51">
        <v>2</v>
      </c>
      <c r="H528" s="51">
        <v>0.4</v>
      </c>
      <c r="I528" s="51">
        <v>10</v>
      </c>
      <c r="J528" s="51">
        <v>51.2</v>
      </c>
      <c r="K528" s="52" t="s">
        <v>86</v>
      </c>
      <c r="L528" s="51">
        <v>2.5</v>
      </c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700</v>
      </c>
      <c r="G531" s="21">
        <f t="shared" ref="G531" si="383">SUM(G522:G530)</f>
        <v>42</v>
      </c>
      <c r="H531" s="21">
        <f t="shared" ref="H531" si="384">SUM(H522:H530)</f>
        <v>43.8</v>
      </c>
      <c r="I531" s="21">
        <f t="shared" ref="I531" si="385">SUM(I522:I530)</f>
        <v>84.5</v>
      </c>
      <c r="J531" s="21">
        <f t="shared" ref="J531" si="386">SUM(J522:J530)</f>
        <v>905.30000000000007</v>
      </c>
      <c r="K531" s="27"/>
      <c r="L531" s="21">
        <f t="shared" ref="L531" ca="1" si="387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88">SUM(G532:G535)</f>
        <v>0</v>
      </c>
      <c r="H536" s="21">
        <f t="shared" ref="H536" si="389">SUM(H532:H535)</f>
        <v>0</v>
      </c>
      <c r="I536" s="21">
        <f t="shared" ref="I536" si="390">SUM(I532:I535)</f>
        <v>0</v>
      </c>
      <c r="J536" s="21">
        <f t="shared" ref="J536" si="391">SUM(J532:J535)</f>
        <v>0</v>
      </c>
      <c r="K536" s="27"/>
      <c r="L536" s="21">
        <f t="shared" ref="L536" ca="1" si="392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93">SUM(G537:G542)</f>
        <v>0</v>
      </c>
      <c r="H543" s="21">
        <f t="shared" ref="H543" si="394">SUM(H537:H542)</f>
        <v>0</v>
      </c>
      <c r="I543" s="21">
        <f t="shared" ref="I543" si="395">SUM(I537:I542)</f>
        <v>0</v>
      </c>
      <c r="J543" s="21">
        <f t="shared" ref="J543" si="396">SUM(J537:J542)</f>
        <v>0</v>
      </c>
      <c r="K543" s="27"/>
      <c r="L543" s="21">
        <f t="shared" ref="L543" ca="1" si="397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98">SUM(G544:G549)</f>
        <v>0</v>
      </c>
      <c r="H550" s="21">
        <f t="shared" ref="H550" si="399">SUM(H544:H549)</f>
        <v>0</v>
      </c>
      <c r="I550" s="21">
        <f t="shared" ref="I550" si="400">SUM(I544:I549)</f>
        <v>0</v>
      </c>
      <c r="J550" s="21">
        <f t="shared" ref="J550" si="401">SUM(J544:J549)</f>
        <v>0</v>
      </c>
      <c r="K550" s="27"/>
      <c r="L550" s="21">
        <f t="shared" ref="L550" ca="1" si="402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2" t="s">
        <v>4</v>
      </c>
      <c r="D551" s="63"/>
      <c r="E551" s="33"/>
      <c r="F551" s="34">
        <f>F517+F521+F531+F536+F543+F550</f>
        <v>900</v>
      </c>
      <c r="G551" s="34">
        <f t="shared" ref="G551" si="403">G517+G521+G531+G536+G543+G550</f>
        <v>43.8</v>
      </c>
      <c r="H551" s="34">
        <f t="shared" ref="H551" si="404">H517+H521+H531+H536+H543+H550</f>
        <v>44.199999999999996</v>
      </c>
      <c r="I551" s="34">
        <f t="shared" ref="I551" si="405">I517+I521+I531+I536+I543+I550</f>
        <v>100.7</v>
      </c>
      <c r="J551" s="34">
        <f t="shared" ref="J551" si="406">J517+J521+J531+J536+J543+J550</f>
        <v>980.90000000000009</v>
      </c>
      <c r="K551" s="35"/>
      <c r="L551" s="34">
        <f t="shared" ref="L551" ca="1" si="407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08">SUM(G552:G558)</f>
        <v>0</v>
      </c>
      <c r="H559" s="21">
        <f t="shared" ref="H559" si="409">SUM(H552:H558)</f>
        <v>0</v>
      </c>
      <c r="I559" s="21">
        <f t="shared" ref="I559" si="410">SUM(I552:I558)</f>
        <v>0</v>
      </c>
      <c r="J559" s="21">
        <f t="shared" ref="J559" si="411">SUM(J552:J558)</f>
        <v>0</v>
      </c>
      <c r="K559" s="27"/>
      <c r="L559" s="21">
        <f t="shared" ref="L559" si="412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13">SUM(G560:G562)</f>
        <v>0</v>
      </c>
      <c r="H563" s="21">
        <f t="shared" ref="H563" si="414">SUM(H560:H562)</f>
        <v>0</v>
      </c>
      <c r="I563" s="21">
        <f t="shared" ref="I563" si="415">SUM(I560:I562)</f>
        <v>0</v>
      </c>
      <c r="J563" s="21">
        <f t="shared" ref="J563" si="416">SUM(J560:J562)</f>
        <v>0</v>
      </c>
      <c r="K563" s="27"/>
      <c r="L563" s="21">
        <f t="shared" ref="L563" ca="1" si="417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18">SUM(G564:G572)</f>
        <v>0</v>
      </c>
      <c r="H573" s="21">
        <f t="shared" ref="H573" si="419">SUM(H564:H572)</f>
        <v>0</v>
      </c>
      <c r="I573" s="21">
        <f t="shared" ref="I573" si="420">SUM(I564:I572)</f>
        <v>0</v>
      </c>
      <c r="J573" s="21">
        <f t="shared" ref="J573" si="421">SUM(J564:J572)</f>
        <v>0</v>
      </c>
      <c r="K573" s="27"/>
      <c r="L573" s="21">
        <f t="shared" ref="L573" ca="1" si="422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23">SUM(G574:G577)</f>
        <v>0</v>
      </c>
      <c r="H578" s="21">
        <f t="shared" ref="H578" si="424">SUM(H574:H577)</f>
        <v>0</v>
      </c>
      <c r="I578" s="21">
        <f t="shared" ref="I578" si="425">SUM(I574:I577)</f>
        <v>0</v>
      </c>
      <c r="J578" s="21">
        <f t="shared" ref="J578" si="426">SUM(J574:J577)</f>
        <v>0</v>
      </c>
      <c r="K578" s="27"/>
      <c r="L578" s="21">
        <f t="shared" ref="L578" ca="1" si="427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28">SUM(G579:G584)</f>
        <v>0</v>
      </c>
      <c r="H585" s="21">
        <f t="shared" ref="H585" si="429">SUM(H579:H584)</f>
        <v>0</v>
      </c>
      <c r="I585" s="21">
        <f t="shared" ref="I585" si="430">SUM(I579:I584)</f>
        <v>0</v>
      </c>
      <c r="J585" s="21">
        <f t="shared" ref="J585" si="431">SUM(J579:J584)</f>
        <v>0</v>
      </c>
      <c r="K585" s="27"/>
      <c r="L585" s="21">
        <f t="shared" ref="L585" ca="1" si="432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33">SUM(G586:G591)</f>
        <v>0</v>
      </c>
      <c r="H592" s="21">
        <f t="shared" ref="H592" si="434">SUM(H586:H591)</f>
        <v>0</v>
      </c>
      <c r="I592" s="21">
        <f t="shared" ref="I592" si="435">SUM(I586:I591)</f>
        <v>0</v>
      </c>
      <c r="J592" s="21">
        <f t="shared" ref="J592" si="436">SUM(J586:J591)</f>
        <v>0</v>
      </c>
      <c r="K592" s="27"/>
      <c r="L592" s="21">
        <f t="shared" ref="L592" ca="1" si="437">SUM(L586:L594)</f>
        <v>0</v>
      </c>
    </row>
    <row r="593" spans="1:12" ht="15">
      <c r="A593" s="37">
        <f>A552</f>
        <v>2</v>
      </c>
      <c r="B593" s="38">
        <f>B552</f>
        <v>7</v>
      </c>
      <c r="C593" s="59" t="s">
        <v>4</v>
      </c>
      <c r="D593" s="60"/>
      <c r="E593" s="39"/>
      <c r="F593" s="40">
        <f>F559+F563+F573+F578+F585+F592</f>
        <v>0</v>
      </c>
      <c r="G593" s="40">
        <f t="shared" ref="G593" si="438">G559+G563+G573+G578+G585+G592</f>
        <v>0</v>
      </c>
      <c r="H593" s="40">
        <f t="shared" ref="H593" si="439">H559+H563+H573+H578+H585+H592</f>
        <v>0</v>
      </c>
      <c r="I593" s="40">
        <f t="shared" ref="I593" si="440">I559+I563+I573+I578+I585+I592</f>
        <v>0</v>
      </c>
      <c r="J593" s="40">
        <f t="shared" ref="J593" si="441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1" t="s">
        <v>5</v>
      </c>
      <c r="D594" s="61"/>
      <c r="E594" s="61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905.41666666666663</v>
      </c>
      <c r="G594" s="42">
        <f t="shared" ref="G594:L594" si="442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36.44166666666667</v>
      </c>
      <c r="H594" s="42">
        <f t="shared" si="442"/>
        <v>29.283333333333331</v>
      </c>
      <c r="I594" s="42">
        <f t="shared" si="442"/>
        <v>115.57499999999999</v>
      </c>
      <c r="J594" s="42">
        <f t="shared" si="442"/>
        <v>870.02500000000009</v>
      </c>
      <c r="K594" s="42"/>
      <c r="L594" s="42" t="e">
        <f t="shared" ca="1" si="442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</cp:lastModifiedBy>
  <dcterms:created xsi:type="dcterms:W3CDTF">2022-05-16T14:23:56Z</dcterms:created>
  <dcterms:modified xsi:type="dcterms:W3CDTF">2024-01-25T08:38:12Z</dcterms:modified>
</cp:coreProperties>
</file>